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960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<sst xmlns="http://schemas.openxmlformats.org/spreadsheetml/2006/main" count="21" uniqueCount="21">
  <si>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a1</t>
  </si>
  <si>
    <t>a3</t>
  </si>
  <si>
    <t>c3</t>
  </si>
  <si>
    <t>b1</t>
  </si>
  <si>
    <t>b3</t>
  </si>
  <si>
    <t>g</t>
  </si>
  <si>
    <r>
      <t>s</t>
    </r>
    <r>
      <rPr>
        <vertAlign val="subscript"/>
        <sz val="10"/>
        <rFont val="Arial"/>
        <family val="2"/>
      </rPr>
      <t>34</t>
    </r>
  </si>
  <si>
    <r>
      <t>s</t>
    </r>
    <r>
      <rPr>
        <vertAlign val="subscript"/>
        <sz val="10"/>
        <rFont val="Arial"/>
        <family val="2"/>
      </rPr>
      <t>12</t>
    </r>
  </si>
  <si>
    <t>f</t>
  </si>
  <si>
    <r>
      <t>q</t>
    </r>
    <r>
      <rPr>
        <vertAlign val="subscript"/>
        <sz val="10"/>
        <rFont val="Arial"/>
        <family val="2"/>
      </rPr>
      <t>14</t>
    </r>
  </si>
  <si>
    <r>
      <t>x</t>
    </r>
    <r>
      <rPr>
        <vertAlign val="subscript"/>
        <sz val="10"/>
        <rFont val="Arial"/>
        <family val="2"/>
      </rPr>
      <t>D</t>
    </r>
  </si>
  <si>
    <r>
      <t>y</t>
    </r>
    <r>
      <rPr>
        <vertAlign val="subscript"/>
        <sz val="10"/>
        <rFont val="Arial"/>
        <family val="2"/>
      </rPr>
      <t>D</t>
    </r>
  </si>
  <si>
    <r>
      <t>w</t>
    </r>
    <r>
      <rPr>
        <vertAlign val="subscript"/>
        <sz val="10"/>
        <rFont val="Arial"/>
        <family val="2"/>
      </rPr>
      <t>14</t>
    </r>
  </si>
  <si>
    <r>
      <t>v</t>
    </r>
    <r>
      <rPr>
        <b/>
        <vertAlign val="subscript"/>
        <sz val="10"/>
        <rFont val="Arial"/>
        <family val="2"/>
      </rPr>
      <t>34</t>
    </r>
  </si>
  <si>
    <r>
      <t>v</t>
    </r>
    <r>
      <rPr>
        <vertAlign val="subscript"/>
        <sz val="10"/>
        <rFont val="Arial"/>
        <family val="2"/>
      </rPr>
      <t>Dx</t>
    </r>
  </si>
  <si>
    <r>
      <t>v</t>
    </r>
    <r>
      <rPr>
        <vertAlign val="subscript"/>
        <sz val="10"/>
        <rFont val="Arial"/>
        <family val="2"/>
      </rPr>
      <t>Dy</t>
    </r>
  </si>
  <si>
    <t>v=</t>
  </si>
  <si>
    <r>
      <t>a</t>
    </r>
    <r>
      <rPr>
        <vertAlign val="subscript"/>
        <sz val="10"/>
        <rFont val="Arial"/>
        <family val="2"/>
      </rPr>
      <t>14</t>
    </r>
  </si>
  <si>
    <r>
      <t>a</t>
    </r>
    <r>
      <rPr>
        <b/>
        <vertAlign val="subscript"/>
        <sz val="10"/>
        <rFont val="Arial"/>
        <family val="2"/>
      </rPr>
      <t>34</t>
    </r>
  </si>
  <si>
    <r>
      <t>a</t>
    </r>
    <r>
      <rPr>
        <vertAlign val="subscript"/>
        <sz val="10"/>
        <rFont val="Arial"/>
        <family val="2"/>
      </rPr>
      <t>Dx</t>
    </r>
  </si>
  <si>
    <r>
      <t>a</t>
    </r>
    <r>
      <rPr>
        <vertAlign val="subscript"/>
        <sz val="10"/>
        <rFont val="Arial"/>
        <family val="2"/>
      </rPr>
      <t>Dy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</si>
</sst>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4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 Tur"/>
      <family val="1"/>
    </font>
    <font>
      <sz val="12"/>
      <name val="Symbol"/>
      <family val="1"/>
    </font>
    <font>
      <vertAlign val="sub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sz val="18"/>
      <name val="Arial"/>
      <family val="0"/>
    </font>
    <font>
      <sz val="1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 indent="3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3"/>
    </xf>
    <xf numFmtId="1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835"/>
          <c:h val="1"/>
        </c:manualLayout>
      </c:layout>
      <c:scatterChart>
        <c:scatterStyle val="lineMarker"/>
        <c:varyColors val="0"/>
        <c:ser>
          <c:idx val="0"/>
          <c:order val="0"/>
          <c:tx>
            <c:v>Kıonum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Sheet1!$F$10:$F$60</c:f>
              <c:numCache>
                <c:ptCount val="51"/>
                <c:pt idx="0">
                  <c:v>-704.9111269580478</c:v>
                </c:pt>
                <c:pt idx="1">
                  <c:v>-700.0189477066799</c:v>
                </c:pt>
                <c:pt idx="2">
                  <c:v>-694.5097504125324</c:v>
                </c:pt>
                <c:pt idx="3">
                  <c:v>-688.3177219372415</c:v>
                </c:pt>
                <c:pt idx="4">
                  <c:v>-681.3716188588485</c:v>
                </c:pt>
                <c:pt idx="5">
                  <c:v>-673.5948987877525</c:v>
                </c:pt>
                <c:pt idx="6">
                  <c:v>-664.9060886913026</c:v>
                </c:pt>
                <c:pt idx="7">
                  <c:v>-655.2194657693977</c:v>
                </c:pt>
                <c:pt idx="8">
                  <c:v>-644.4461379877758</c:v>
                </c:pt>
                <c:pt idx="9">
                  <c:v>-632.4956199594707</c:v>
                </c:pt>
                <c:pt idx="10">
                  <c:v>-619.2780023082753</c:v>
                </c:pt>
                <c:pt idx="11">
                  <c:v>-604.7068046294097</c:v>
                </c:pt>
                <c:pt idx="12">
                  <c:v>-588.7025782730212</c:v>
                </c:pt>
                <c:pt idx="13">
                  <c:v>-571.1972793872384</c:v>
                </c:pt>
                <c:pt idx="14">
                  <c:v>-552.1393594107302</c:v>
                </c:pt>
                <c:pt idx="15">
                  <c:v>-531.4994163261745</c:v>
                </c:pt>
                <c:pt idx="16">
                  <c:v>-509.2761174661192</c:v>
                </c:pt>
                <c:pt idx="17">
                  <c:v>-485.50195395720624</c:v>
                </c:pt>
                <c:pt idx="18">
                  <c:v>-460.24823977190346</c:v>
                </c:pt>
                <c:pt idx="19">
                  <c:v>-433.62865862469704</c:v>
                </c:pt>
                <c:pt idx="20">
                  <c:v>-405.800631829534</c:v>
                </c:pt>
                <c:pt idx="21">
                  <c:v>-376.96387086474806</c:v>
                </c:pt>
                <c:pt idx="22">
                  <c:v>-347.3557147819321</c:v>
                </c:pt>
                <c:pt idx="23">
                  <c:v>-317.24322701345517</c:v>
                </c:pt>
                <c:pt idx="24">
                  <c:v>-286.9124873717668</c:v>
                </c:pt>
                <c:pt idx="25">
                  <c:v>-256.6559718742782</c:v>
                </c:pt>
                <c:pt idx="26">
                  <c:v>-226.75925594981504</c:v>
                </c:pt>
                <c:pt idx="27">
                  <c:v>-197.48841281822436</c:v>
                </c:pt>
                <c:pt idx="28">
                  <c:v>-169.0793668367098</c:v>
                </c:pt>
                <c:pt idx="29">
                  <c:v>-141.73012839767478</c:v>
                </c:pt>
                <c:pt idx="30">
                  <c:v>-115.59636901866102</c:v>
                </c:pt>
                <c:pt idx="31">
                  <c:v>-90.79030700319703</c:v>
                </c:pt>
                <c:pt idx="32">
                  <c:v>-67.38246911227668</c:v>
                </c:pt>
                <c:pt idx="33">
                  <c:v>-45.40563605419641</c:v>
                </c:pt>
                <c:pt idx="34">
                  <c:v>-24.860184167671775</c:v>
                </c:pt>
                <c:pt idx="35">
                  <c:v>-5.72007708035818</c:v>
                </c:pt>
                <c:pt idx="36">
                  <c:v>12.061107631256334</c:v>
                </c:pt>
                <c:pt idx="37">
                  <c:v>28.544560587769467</c:v>
                </c:pt>
                <c:pt idx="38">
                  <c:v>43.80130440238622</c:v>
                </c:pt>
                <c:pt idx="39">
                  <c:v>57.90806641813174</c:v>
                </c:pt>
                <c:pt idx="40">
                  <c:v>70.94397855892106</c:v>
                </c:pt>
                <c:pt idx="41">
                  <c:v>82.98805038271888</c:v>
                </c:pt>
                <c:pt idx="42">
                  <c:v>94.11732097165401</c:v>
                </c:pt>
                <c:pt idx="43">
                  <c:v>104.40557869431143</c:v>
                </c:pt>
                <c:pt idx="44">
                  <c:v>113.92253737015946</c:v>
                </c:pt>
                <c:pt idx="45">
                  <c:v>122.73336644675618</c:v>
                </c:pt>
                <c:pt idx="46">
                  <c:v>130.89848661445436</c:v>
                </c:pt>
                <c:pt idx="47">
                  <c:v>138.47355755641908</c:v>
                </c:pt>
                <c:pt idx="48">
                  <c:v>145.50959927241888</c:v>
                </c:pt>
                <c:pt idx="49">
                  <c:v>152.0532015684427</c:v>
                </c:pt>
                <c:pt idx="50">
                  <c:v>158.14678744207697</c:v>
                </c:pt>
              </c:numCache>
            </c:numRef>
          </c:xVal>
          <c:yVal>
            <c:numRef>
              <c:f>Sheet1!$G$10:$G$60</c:f>
              <c:numCache>
                <c:ptCount val="51"/>
                <c:pt idx="0">
                  <c:v>-54.0265794539942</c:v>
                </c:pt>
                <c:pt idx="1">
                  <c:v>-30.659347444738955</c:v>
                </c:pt>
                <c:pt idx="2">
                  <c:v>-6.762099597886504</c:v>
                </c:pt>
                <c:pt idx="3">
                  <c:v>17.669116223692072</c:v>
                </c:pt>
                <c:pt idx="4">
                  <c:v>42.63288058711527</c:v>
                </c:pt>
                <c:pt idx="5">
                  <c:v>68.12106747142752</c:v>
                </c:pt>
                <c:pt idx="6">
                  <c:v>94.11732097165401</c:v>
                </c:pt>
                <c:pt idx="7">
                  <c:v>120.5953532459732</c:v>
                </c:pt>
                <c:pt idx="8">
                  <c:v>147.51709192247054</c:v>
                </c:pt>
                <c:pt idx="9">
                  <c:v>174.83073118433674</c:v>
                </c:pt>
                <c:pt idx="10">
                  <c:v>202.46877496964294</c:v>
                </c:pt>
                <c:pt idx="11">
                  <c:v>230.34620317805312</c:v>
                </c:pt>
                <c:pt idx="12">
                  <c:v>258.35894088095336</c:v>
                </c:pt>
                <c:pt idx="13">
                  <c:v>286.382862158712</c:v>
                </c:pt>
                <c:pt idx="14">
                  <c:v>314.27360672475214</c:v>
                </c:pt>
                <c:pt idx="15">
                  <c:v>341.86751717688526</c:v>
                </c:pt>
                <c:pt idx="16">
                  <c:v>368.98400182509613</c:v>
                </c:pt>
                <c:pt idx="17">
                  <c:v>395.4295747065048</c:v>
                </c:pt>
                <c:pt idx="18">
                  <c:v>421.00370466476966</c:v>
                </c:pt>
                <c:pt idx="19">
                  <c:v>445.5064117666439</c:v>
                </c:pt>
                <c:pt idx="20">
                  <c:v>468.747290826494</c:v>
                </c:pt>
                <c:pt idx="21">
                  <c:v>490.5553504993234</c:v>
                </c:pt>
                <c:pt idx="22">
                  <c:v>510.7887885927632</c:v>
                </c:pt>
                <c:pt idx="23">
                  <c:v>529.343651839044</c:v>
                </c:pt>
                <c:pt idx="24">
                  <c:v>546.1603192831468</c:v>
                </c:pt>
                <c:pt idx="25">
                  <c:v>561.2269406661403</c:v>
                </c:pt>
                <c:pt idx="26">
                  <c:v>574.5793408962907</c:v>
                </c:pt>
                <c:pt idx="27">
                  <c:v>586.2973977798188</c:v>
                </c:pt>
                <c:pt idx="28">
                  <c:v>596.4984016412149</c:v>
                </c:pt>
                <c:pt idx="29">
                  <c:v>605.3282970506361</c:v>
                </c:pt>
                <c:pt idx="30">
                  <c:v>612.9519075949578</c:v>
                </c:pt>
                <c:pt idx="31">
                  <c:v>619.5432317466616</c:v>
                </c:pt>
                <c:pt idx="32">
                  <c:v>625.2767069710499</c:v>
                </c:pt>
                <c:pt idx="33">
                  <c:v>630.3200433670706</c:v>
                </c:pt>
                <c:pt idx="34">
                  <c:v>634.8289087127532</c:v>
                </c:pt>
                <c:pt idx="35">
                  <c:v>638.9434688889098</c:v>
                </c:pt>
                <c:pt idx="36">
                  <c:v>642.7865879754631</c:v>
                </c:pt>
                <c:pt idx="37">
                  <c:v>646.4633794303488</c:v>
                </c:pt>
                <c:pt idx="38">
                  <c:v>650.0617622297789</c:v>
                </c:pt>
                <c:pt idx="39">
                  <c:v>653.653692468786</c:v>
                </c:pt>
                <c:pt idx="40">
                  <c:v>657.2967891925637</c:v>
                </c:pt>
                <c:pt idx="41">
                  <c:v>661.0361344445032</c:v>
                </c:pt>
                <c:pt idx="42">
                  <c:v>664.9060886913026</c:v>
                </c:pt>
                <c:pt idx="43">
                  <c:v>668.9320164589487</c:v>
                </c:pt>
                <c:pt idx="44">
                  <c:v>673.131860018992</c:v>
                </c:pt>
                <c:pt idx="45">
                  <c:v>677.5175309625915</c:v>
                </c:pt>
                <c:pt idx="46">
                  <c:v>682.0961117108757</c:v>
                </c:pt>
                <c:pt idx="47">
                  <c:v>686.8708733028164</c:v>
                </c:pt>
                <c:pt idx="48">
                  <c:v>691.8421241268443</c:v>
                </c:pt>
                <c:pt idx="49">
                  <c:v>697.0079083562381</c:v>
                </c:pt>
                <c:pt idx="50">
                  <c:v>702.364574116324</c:v>
                </c:pt>
              </c:numCache>
            </c:numRef>
          </c:yVal>
          <c:smooth val="0"/>
        </c:ser>
        <c:ser>
          <c:idx val="1"/>
          <c:order val="1"/>
          <c:tx>
            <c:v>Hız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Sheet1!$J$10:$J$60</c:f>
              <c:numCache>
                <c:ptCount val="51"/>
                <c:pt idx="0">
                  <c:v>90.3850676727978</c:v>
                </c:pt>
                <c:pt idx="1">
                  <c:v>101.02843376993403</c:v>
                </c:pt>
                <c:pt idx="2">
                  <c:v>112.7306041589194</c:v>
                </c:pt>
                <c:pt idx="3">
                  <c:v>125.56588073041746</c:v>
                </c:pt>
                <c:pt idx="4">
                  <c:v>139.6029555538607</c:v>
                </c:pt>
                <c:pt idx="5">
                  <c:v>154.90058832846157</c:v>
                </c:pt>
                <c:pt idx="6">
                  <c:v>171.502117847772</c:v>
                </c:pt>
                <c:pt idx="7">
                  <c:v>189.4286914938444</c:v>
                </c:pt>
                <c:pt idx="8">
                  <c:v>208.67117176473806</c:v>
                </c:pt>
                <c:pt idx="9">
                  <c:v>229.1808068626649</c:v>
                </c:pt>
                <c:pt idx="10">
                  <c:v>250.8589474327826</c:v>
                </c:pt>
                <c:pt idx="11">
                  <c:v>273.5463630354227</c:v>
                </c:pt>
                <c:pt idx="12">
                  <c:v>297.0130577771629</c:v>
                </c:pt>
                <c:pt idx="13">
                  <c:v>320.9498817319673</c:v>
                </c:pt>
                <c:pt idx="14">
                  <c:v>344.9636288136009</c:v>
                </c:pt>
                <c:pt idx="15">
                  <c:v>368.5776082516709</c:v>
                </c:pt>
                <c:pt idx="16">
                  <c:v>391.23974204982045</c:v>
                </c:pt>
                <c:pt idx="17">
                  <c:v>412.33991928848866</c:v>
                </c:pt>
                <c:pt idx="18">
                  <c:v>431.2374947083455</c:v>
                </c:pt>
                <c:pt idx="19">
                  <c:v>447.29840525301506</c:v>
                </c:pt>
                <c:pt idx="20">
                  <c:v>459.93950811616145</c:v>
                </c:pt>
                <c:pt idx="21">
                  <c:v>468.6757441440862</c:v>
                </c:pt>
                <c:pt idx="22">
                  <c:v>473.1641202986302</c:v>
                </c:pt>
                <c:pt idx="23">
                  <c:v>473.2378707760077</c:v>
                </c:pt>
                <c:pt idx="24">
                  <c:v>468.9249359835309</c:v>
                </c:pt>
                <c:pt idx="25">
                  <c:v>460.4471524190275</c:v>
                </c:pt>
                <c:pt idx="26">
                  <c:v>448.19984015980697</c:v>
                </c:pt>
                <c:pt idx="27">
                  <c:v>432.71496848491216</c:v>
                </c:pt>
                <c:pt idx="28">
                  <c:v>414.6138205512779</c:v>
                </c:pt>
                <c:pt idx="29">
                  <c:v>394.5563618237996</c:v>
                </c:pt>
                <c:pt idx="30">
                  <c:v>373.19414559410706</c:v>
                </c:pt>
                <c:pt idx="31">
                  <c:v>351.13189096284015</c:v>
                </c:pt>
                <c:pt idx="32">
                  <c:v>328.9005033964377</c:v>
                </c:pt>
                <c:pt idx="33">
                  <c:v>306.9419763248088</c:v>
                </c:pt>
                <c:pt idx="34">
                  <c:v>285.6048218895501</c:v>
                </c:pt>
                <c:pt idx="35">
                  <c:v>265.14764651193417</c:v>
                </c:pt>
                <c:pt idx="36">
                  <c:v>245.74817195868576</c:v>
                </c:pt>
                <c:pt idx="37">
                  <c:v>227.51521258195035</c:v>
                </c:pt>
                <c:pt idx="38">
                  <c:v>210.50162023723828</c:v>
                </c:pt>
                <c:pt idx="39">
                  <c:v>194.716799932407</c:v>
                </c:pt>
                <c:pt idx="40">
                  <c:v>180.13794794181683</c:v>
                </c:pt>
                <c:pt idx="41">
                  <c:v>166.7196026959304</c:v>
                </c:pt>
                <c:pt idx="42">
                  <c:v>154.4014097064321</c:v>
                </c:pt>
                <c:pt idx="43">
                  <c:v>143.11419713323062</c:v>
                </c:pt>
                <c:pt idx="44">
                  <c:v>132.78456328852826</c:v>
                </c:pt>
                <c:pt idx="45">
                  <c:v>123.33821841707716</c:v>
                </c:pt>
                <c:pt idx="46">
                  <c:v>114.70232391763028</c:v>
                </c:pt>
                <c:pt idx="47">
                  <c:v>106.80705060082583</c:v>
                </c:pt>
                <c:pt idx="48">
                  <c:v>99.58654588633169</c:v>
                </c:pt>
                <c:pt idx="49">
                  <c:v>92.9794657316174</c:v>
                </c:pt>
                <c:pt idx="50">
                  <c:v>86.92919490448955</c:v>
                </c:pt>
              </c:numCache>
            </c:numRef>
          </c:xVal>
          <c:yVal>
            <c:numRef>
              <c:f>Sheet1!$K$10:$K$60</c:f>
              <c:numCache>
                <c:ptCount val="51"/>
                <c:pt idx="0">
                  <c:v>411.10462996412633</c:v>
                </c:pt>
                <c:pt idx="1">
                  <c:v>419.45657164963313</c:v>
                </c:pt>
                <c:pt idx="2">
                  <c:v>427.763238953892</c:v>
                </c:pt>
                <c:pt idx="3">
                  <c:v>435.9223277912799</c:v>
                </c:pt>
                <c:pt idx="4">
                  <c:v>443.8093216664629</c:v>
                </c:pt>
                <c:pt idx="5">
                  <c:v>451.274951999557</c:v>
                </c:pt>
                <c:pt idx="6">
                  <c:v>458.1430328801904</c:v>
                </c:pt>
                <c:pt idx="7">
                  <c:v>464.20901519801913</c:v>
                </c:pt>
                <c:pt idx="8">
                  <c:v>469.2397146187571</c:v>
                </c:pt>
                <c:pt idx="9">
                  <c:v>472.97478045302324</c:v>
                </c:pt>
                <c:pt idx="10">
                  <c:v>475.1305692901282</c:v>
                </c:pt>
                <c:pt idx="11">
                  <c:v>475.4071382649097</c:v>
                </c:pt>
                <c:pt idx="12">
                  <c:v>473.49903552717274</c:v>
                </c:pt>
                <c:pt idx="13">
                  <c:v>469.1103872897513</c:v>
                </c:pt>
                <c:pt idx="14">
                  <c:v>461.9744072674192</c:v>
                </c:pt>
                <c:pt idx="15">
                  <c:v>451.8768458205547</c:v>
                </c:pt>
                <c:pt idx="16">
                  <c:v>438.6820540685676</c:v>
                </c:pt>
                <c:pt idx="17">
                  <c:v>422.35933654528264</c:v>
                </c:pt>
                <c:pt idx="18">
                  <c:v>403.0062772900072</c:v>
                </c:pt>
                <c:pt idx="19">
                  <c:v>380.8650222976339</c:v>
                </c:pt>
                <c:pt idx="20">
                  <c:v>356.3274176669852</c:v>
                </c:pt>
                <c:pt idx="21">
                  <c:v>329.9257272931847</c:v>
                </c:pt>
                <c:pt idx="22">
                  <c:v>302.30749299834685</c:v>
                </c:pt>
                <c:pt idx="23">
                  <c:v>274.1957477605353</c:v>
                </c:pt>
                <c:pt idx="24">
                  <c:v>246.33869401253838</c:v>
                </c:pt>
                <c:pt idx="25">
                  <c:v>219.4553277971998</c:v>
                </c:pt>
                <c:pt idx="26">
                  <c:v>194.1845754178562</c:v>
                </c:pt>
                <c:pt idx="27">
                  <c:v>171.04490760225542</c:v>
                </c:pt>
                <c:pt idx="28">
                  <c:v>150.40924390075295</c:v>
                </c:pt>
                <c:pt idx="29">
                  <c:v>132.49689835379823</c:v>
                </c:pt>
                <c:pt idx="30">
                  <c:v>117.38123235951453</c:v>
                </c:pt>
                <c:pt idx="31">
                  <c:v>105.00935613711553</c:v>
                </c:pt>
                <c:pt idx="32">
                  <c:v>95.22907912254092</c:v>
                </c:pt>
                <c:pt idx="33">
                  <c:v>87.8183464979706</c:v>
                </c:pt>
                <c:pt idx="34">
                  <c:v>82.51329074513225</c:v>
                </c:pt>
                <c:pt idx="35">
                  <c:v>79.03232651876174</c:v>
                </c:pt>
                <c:pt idx="36">
                  <c:v>77.09502553735582</c:v>
                </c:pt>
                <c:pt idx="37">
                  <c:v>76.43556873931225</c:v>
                </c:pt>
                <c:pt idx="38">
                  <c:v>76.81128297109797</c:v>
                </c:pt>
                <c:pt idx="39">
                  <c:v>78.00714204683052</c:v>
                </c:pt>
                <c:pt idx="40">
                  <c:v>79.83722236968694</c:v>
                </c:pt>
                <c:pt idx="41">
                  <c:v>82.14404365585303</c:v>
                </c:pt>
                <c:pt idx="42">
                  <c:v>84.79657718142113</c:v>
                </c:pt>
                <c:pt idx="43">
                  <c:v>87.68752675852721</c:v>
                </c:pt>
                <c:pt idx="44">
                  <c:v>90.73031788157854</c:v>
                </c:pt>
                <c:pt idx="45">
                  <c:v>93.85608643209501</c:v>
                </c:pt>
                <c:pt idx="46">
                  <c:v>97.01084588568264</c:v>
                </c:pt>
                <c:pt idx="47">
                  <c:v>100.15292985809225</c:v>
                </c:pt>
                <c:pt idx="48">
                  <c:v>103.25075041272251</c:v>
                </c:pt>
                <c:pt idx="49">
                  <c:v>106.28087618680453</c:v>
                </c:pt>
                <c:pt idx="50">
                  <c:v>109.22641273256806</c:v>
                </c:pt>
              </c:numCache>
            </c:numRef>
          </c:yVal>
          <c:smooth val="0"/>
        </c:ser>
        <c:ser>
          <c:idx val="2"/>
          <c:order val="2"/>
          <c:tx>
            <c:v>İvme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Sheet1!$N$10:$N$60</c:f>
              <c:numCache>
                <c:ptCount val="51"/>
                <c:pt idx="0">
                  <c:v>206.35928737552751</c:v>
                </c:pt>
                <c:pt idx="1">
                  <c:v>227.3045165918089</c:v>
                </c:pt>
                <c:pt idx="2">
                  <c:v>249.91653071873336</c:v>
                </c:pt>
                <c:pt idx="3">
                  <c:v>274.159086657166</c:v>
                </c:pt>
                <c:pt idx="4">
                  <c:v>299.9293992271991</c:v>
                </c:pt>
                <c:pt idx="5">
                  <c:v>327.0378411142701</c:v>
                </c:pt>
                <c:pt idx="6">
                  <c:v>355.1848395135977</c:v>
                </c:pt>
                <c:pt idx="7">
                  <c:v>383.93586159678574</c:v>
                </c:pt>
                <c:pt idx="8">
                  <c:v>412.69619887384135</c:v>
                </c:pt>
                <c:pt idx="9">
                  <c:v>440.6883465744952</c:v>
                </c:pt>
                <c:pt idx="10">
                  <c:v>466.93609185192844</c:v>
                </c:pt>
                <c:pt idx="11">
                  <c:v>490.26083905180093</c:v>
                </c:pt>
                <c:pt idx="12">
                  <c:v>509.29692993820146</c:v>
                </c:pt>
                <c:pt idx="13">
                  <c:v>522.5332962469471</c:v>
                </c:pt>
                <c:pt idx="14">
                  <c:v>528.3880679193298</c:v>
                </c:pt>
                <c:pt idx="15">
                  <c:v>525.3200260855047</c:v>
                </c:pt>
                <c:pt idx="16">
                  <c:v>511.97545349621896</c:v>
                </c:pt>
                <c:pt idx="17">
                  <c:v>487.36093329545287</c:v>
                </c:pt>
                <c:pt idx="18">
                  <c:v>451.0228799052573</c:v>
                </c:pt>
                <c:pt idx="19">
                  <c:v>403.2052318476386</c:v>
                </c:pt>
                <c:pt idx="20">
                  <c:v>344.9511258502989</c:v>
                </c:pt>
                <c:pt idx="21">
                  <c:v>278.1161362146985</c:v>
                </c:pt>
                <c:pt idx="22">
                  <c:v>205.27216721132552</c:v>
                </c:pt>
                <c:pt idx="23">
                  <c:v>129.50167223759513</c:v>
                </c:pt>
                <c:pt idx="24">
                  <c:v>54.106945330113895</c:v>
                </c:pt>
                <c:pt idx="25">
                  <c:v>-17.71884708906598</c:v>
                </c:pt>
                <c:pt idx="26">
                  <c:v>-83.20127944179211</c:v>
                </c:pt>
                <c:pt idx="27">
                  <c:v>-140.2217554123739</c:v>
                </c:pt>
                <c:pt idx="28">
                  <c:v>-187.44742533994383</c:v>
                </c:pt>
                <c:pt idx="29">
                  <c:v>-224.3453152463531</c:v>
                </c:pt>
                <c:pt idx="30">
                  <c:v>-251.09682626929757</c:v>
                </c:pt>
                <c:pt idx="31">
                  <c:v>-268.44520587642063</c:v>
                </c:pt>
                <c:pt idx="32">
                  <c:v>-277.513809534422</c:v>
                </c:pt>
                <c:pt idx="33">
                  <c:v>-279.62839927746097</c:v>
                </c:pt>
                <c:pt idx="34">
                  <c:v>-276.1664065964541</c:v>
                </c:pt>
                <c:pt idx="35">
                  <c:v>-268.4444387022873</c:v>
                </c:pt>
                <c:pt idx="36">
                  <c:v>-257.6455345218547</c:v>
                </c:pt>
                <c:pt idx="37">
                  <c:v>-244.78124414324785</c:v>
                </c:pt>
                <c:pt idx="38">
                  <c:v>-230.68053083416208</c:v>
                </c:pt>
                <c:pt idx="39">
                  <c:v>-215.9969847676694</c:v>
                </c:pt>
                <c:pt idx="40">
                  <c:v>-201.22687420527777</c:v>
                </c:pt>
                <c:pt idx="41">
                  <c:v>-186.73226540325146</c:v>
                </c:pt>
                <c:pt idx="42">
                  <c:v>-172.76522057368985</c:v>
                </c:pt>
                <c:pt idx="43">
                  <c:v>-159.49061254057483</c:v>
                </c:pt>
                <c:pt idx="44">
                  <c:v>-147.00625737032018</c:v>
                </c:pt>
                <c:pt idx="45">
                  <c:v>-135.35986639453327</c:v>
                </c:pt>
                <c:pt idx="46">
                  <c:v>-124.56281835311619</c:v>
                </c:pt>
                <c:pt idx="47">
                  <c:v>-114.60102853721581</c:v>
                </c:pt>
                <c:pt idx="48">
                  <c:v>-105.44331652582885</c:v>
                </c:pt>
                <c:pt idx="49">
                  <c:v>-97.04770443931443</c:v>
                </c:pt>
                <c:pt idx="50">
                  <c:v>-89.3660547154876</c:v>
                </c:pt>
              </c:numCache>
            </c:numRef>
          </c:xVal>
          <c:yVal>
            <c:numRef>
              <c:f>Sheet1!$O$10:$O$60</c:f>
              <c:numCache>
                <c:ptCount val="51"/>
                <c:pt idx="0">
                  <c:v>176.37530845616607</c:v>
                </c:pt>
                <c:pt idx="1">
                  <c:v>178.1529284558765</c:v>
                </c:pt>
                <c:pt idx="2">
                  <c:v>178.37841148373641</c:v>
                </c:pt>
                <c:pt idx="3">
                  <c:v>176.6721891691399</c:v>
                </c:pt>
                <c:pt idx="4">
                  <c:v>172.60361885228497</c:v>
                </c:pt>
                <c:pt idx="5">
                  <c:v>165.69421835176794</c:v>
                </c:pt>
                <c:pt idx="6">
                  <c:v>155.42601811826322</c:v>
                </c:pt>
                <c:pt idx="7">
                  <c:v>141.25689900436166</c:v>
                </c:pt>
                <c:pt idx="8">
                  <c:v>122.64496358045434</c:v>
                </c:pt>
                <c:pt idx="9">
                  <c:v>99.0839241362476</c:v>
                </c:pt>
                <c:pt idx="10">
                  <c:v>70.15100291655118</c:v>
                </c:pt>
                <c:pt idx="11">
                  <c:v>35.56771587080657</c:v>
                </c:pt>
                <c:pt idx="12">
                  <c:v>-4.728058290678975</c:v>
                </c:pt>
                <c:pt idx="13">
                  <c:v>-50.503257691022824</c:v>
                </c:pt>
                <c:pt idx="14">
                  <c:v>-101.15240605930552</c:v>
                </c:pt>
                <c:pt idx="15">
                  <c:v>-155.63451669144456</c:v>
                </c:pt>
                <c:pt idx="16">
                  <c:v>-212.44029736279776</c:v>
                </c:pt>
                <c:pt idx="17">
                  <c:v>-269.6073494912187</c:v>
                </c:pt>
                <c:pt idx="18">
                  <c:v>-324.7987140502093</c:v>
                </c:pt>
                <c:pt idx="19">
                  <c:v>-375.45247190607677</c:v>
                </c:pt>
                <c:pt idx="20">
                  <c:v>-418.9969698093061</c:v>
                </c:pt>
                <c:pt idx="21">
                  <c:v>-453.10955096153117</c:v>
                </c:pt>
                <c:pt idx="22">
                  <c:v>-475.9807386754907</c:v>
                </c:pt>
                <c:pt idx="23">
                  <c:v>-486.5364232969766</c:v>
                </c:pt>
                <c:pt idx="24">
                  <c:v>-484.5727637424038</c:v>
                </c:pt>
                <c:pt idx="25">
                  <c:v>-470.7738614870404</c:v>
                </c:pt>
                <c:pt idx="26">
                  <c:v>-446.60740164559286</c:v>
                </c:pt>
                <c:pt idx="27">
                  <c:v>-414.12069773970694</c:v>
                </c:pt>
                <c:pt idx="28">
                  <c:v>-375.6800551244149</c:v>
                </c:pt>
                <c:pt idx="29">
                  <c:v>-333.70394359752106</c:v>
                </c:pt>
                <c:pt idx="30">
                  <c:v>-290.43423355114595</c:v>
                </c:pt>
                <c:pt idx="31">
                  <c:v>-247.77379729958966</c:v>
                </c:pt>
                <c:pt idx="32">
                  <c:v>-207.19970029758383</c:v>
                </c:pt>
                <c:pt idx="33">
                  <c:v>-169.745006889283</c:v>
                </c:pt>
                <c:pt idx="34">
                  <c:v>-136.03228622375934</c:v>
                </c:pt>
                <c:pt idx="35">
                  <c:v>-106.33865423117952</c:v>
                </c:pt>
                <c:pt idx="36">
                  <c:v>-80.67401558990485</c:v>
                </c:pt>
                <c:pt idx="37">
                  <c:v>-58.858728196325885</c:v>
                </c:pt>
                <c:pt idx="38">
                  <c:v>-40.5921281019985</c:v>
                </c:pt>
                <c:pt idx="39">
                  <c:v>-25.507891609399042</c:v>
                </c:pt>
                <c:pt idx="40">
                  <c:v>-13.215495522141657</c:v>
                </c:pt>
                <c:pt idx="41">
                  <c:v>-3.329029392351376</c:v>
                </c:pt>
                <c:pt idx="42">
                  <c:v>4.514438928422351</c:v>
                </c:pt>
                <c:pt idx="43">
                  <c:v>10.644510746735385</c:v>
                </c:pt>
                <c:pt idx="44">
                  <c:v>15.352866215636565</c:v>
                </c:pt>
                <c:pt idx="45">
                  <c:v>18.89256019957559</c:v>
                </c:pt>
                <c:pt idx="46">
                  <c:v>21.479751290334253</c:v>
                </c:pt>
                <c:pt idx="47">
                  <c:v>23.296803242930217</c:v>
                </c:pt>
                <c:pt idx="48">
                  <c:v>24.49602497194168</c:v>
                </c:pt>
                <c:pt idx="49">
                  <c:v>25.203568742917195</c:v>
                </c:pt>
                <c:pt idx="50">
                  <c:v>25.52319226156901</c:v>
                </c:pt>
              </c:numCache>
            </c:numRef>
          </c:yVal>
          <c:smooth val="0"/>
        </c:ser>
        <c:axId val="271572"/>
        <c:axId val="2444149"/>
      </c:scatterChart>
      <c:valAx>
        <c:axId val="2715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44149"/>
        <c:crosses val="autoZero"/>
        <c:crossBetween val="midCat"/>
        <c:dispUnits/>
      </c:valAx>
      <c:valAx>
        <c:axId val="24441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5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581025</xdr:colOff>
      <xdr:row>3</xdr:row>
      <xdr:rowOff>19050</xdr:rowOff>
    </xdr:from>
    <xdr:to>
      <xdr:col>30</xdr:col>
      <xdr:colOff>371475</xdr:colOff>
      <xdr:row>41</xdr:row>
      <xdr:rowOff>0</xdr:rowOff>
    </xdr:to>
    <xdr:graphicFrame>
      <xdr:nvGraphicFramePr>
        <xdr:cNvPr id="1" name="Chart 13"/>
        <xdr:cNvGraphicFramePr/>
      </xdr:nvGraphicFramePr>
      <xdr:xfrm>
        <a:off x="10448925" y="590550"/>
        <a:ext cx="832485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 topLeftCell="R1">
      <selection activeCell="O9" sqref="O9"/>
    </sheetView>
  </sheetViews>
  <sheetFormatPr defaultColWidth="9.140625" defaultRowHeight="12.75"/>
  <cols>
    <col min="1" max="1" width="10.8515625" style="0" customWidth="1"/>
  </cols>
  <sheetData>
    <row r="1" spans="1:3" ht="15">
      <c r="A1" s="1" t="s">
        <v>0</v>
      </c>
      <c r="B1">
        <v>180</v>
      </c>
      <c r="C1">
        <f>+B1*B1+B2*B2</f>
        <v>38176</v>
      </c>
    </row>
    <row r="2" spans="1:2" ht="15">
      <c r="A2" s="1" t="s">
        <v>1</v>
      </c>
      <c r="B2">
        <v>76</v>
      </c>
    </row>
    <row r="3" spans="1:4" ht="15">
      <c r="A3" s="1" t="s">
        <v>2</v>
      </c>
      <c r="B3">
        <v>270</v>
      </c>
      <c r="C3" s="7" t="s">
        <v>16</v>
      </c>
      <c r="D3">
        <v>180</v>
      </c>
    </row>
    <row r="4" spans="1:2" ht="15">
      <c r="A4" s="1" t="s">
        <v>3</v>
      </c>
      <c r="B4">
        <v>300</v>
      </c>
    </row>
    <row r="5" spans="1:2" ht="15">
      <c r="A5" s="1" t="s">
        <v>4</v>
      </c>
      <c r="B5">
        <v>405</v>
      </c>
    </row>
    <row r="6" ht="14.25">
      <c r="A6" s="2"/>
    </row>
    <row r="7" ht="15">
      <c r="A7" s="1"/>
    </row>
    <row r="8" ht="12.75">
      <c r="A8" s="3"/>
    </row>
    <row r="9" spans="1:15" ht="16.5">
      <c r="A9" s="5" t="s">
        <v>7</v>
      </c>
      <c r="B9" s="5" t="s">
        <v>6</v>
      </c>
      <c r="C9" s="6" t="s">
        <v>5</v>
      </c>
      <c r="D9" s="6" t="s">
        <v>8</v>
      </c>
      <c r="E9" s="6" t="s">
        <v>9</v>
      </c>
      <c r="F9" s="5" t="s">
        <v>10</v>
      </c>
      <c r="G9" s="5" t="s">
        <v>11</v>
      </c>
      <c r="H9" s="6" t="s">
        <v>12</v>
      </c>
      <c r="I9" s="8" t="s">
        <v>13</v>
      </c>
      <c r="J9" s="5" t="s">
        <v>14</v>
      </c>
      <c r="K9" s="5" t="s">
        <v>15</v>
      </c>
      <c r="L9" s="6" t="s">
        <v>17</v>
      </c>
      <c r="M9" s="8" t="s">
        <v>18</v>
      </c>
      <c r="N9" s="5" t="s">
        <v>19</v>
      </c>
      <c r="O9" s="5" t="s">
        <v>20</v>
      </c>
    </row>
    <row r="10" spans="1:15" ht="15">
      <c r="A10" s="4">
        <v>60</v>
      </c>
      <c r="B10">
        <f>+SQRT(($B$4-A10)^2+$C$1)</f>
        <v>309.4769781421552</v>
      </c>
      <c r="C10">
        <f>ATAN2(B10,$B$2)</f>
        <v>0.24081022303508512</v>
      </c>
      <c r="D10">
        <f>+ATAN2($B$1,($B$4-A10))</f>
        <v>0.9272952180016122</v>
      </c>
      <c r="E10">
        <f>+D10-C10</f>
        <v>0.686484994966527</v>
      </c>
      <c r="F10">
        <f>-(B10+$B$3)*COS(E10)-$B$5*SIN(E10)</f>
        <v>-704.9111269580478</v>
      </c>
      <c r="G10">
        <f>-(B10+$B$3)*SIN(E10)+$B$5*COS(E10)</f>
        <v>-54.0265794539942</v>
      </c>
      <c r="H10">
        <f>-$D$3/B10*COS(E10)</f>
        <v>-0.4498756668546743</v>
      </c>
      <c r="I10">
        <f>-$D$3/B10*($B$2*COS(E10)+B10*SIN(E10))</f>
        <v>-148.2785686215726</v>
      </c>
      <c r="J10">
        <f>-H10*G10-I10*COS(E10)</f>
        <v>90.3850676727978</v>
      </c>
      <c r="K10">
        <f>+F10*H10-I10*SIN(E10)</f>
        <v>411.10462996412633</v>
      </c>
      <c r="L10">
        <f>$D$3/B10^2*(H10*B10*SIN(E10)+I10*COS(E10))</f>
        <v>-0.38139296757587193</v>
      </c>
      <c r="M10">
        <f>$D$3/B10^2*(($B$2*H10-I10)*SIN(E10)-H10*B10*COS(E10))</f>
        <v>0.33828934179752757</v>
      </c>
      <c r="N10">
        <f>-(F10*H10^2+G10*L10)+2*I10*H10*SIN(E10)-M10*COS(E10)</f>
        <v>206.35928737552751</v>
      </c>
      <c r="O10">
        <f>(F10*L10-G10*H10^2)-2*I10*H10*COS(E10)-M10*SIN(E10)</f>
        <v>176.37530845616607</v>
      </c>
    </row>
    <row r="11" spans="1:15" ht="15">
      <c r="A11" s="4">
        <v>70</v>
      </c>
      <c r="B11">
        <f aca="true" t="shared" si="0" ref="B11:B60">+SQRT(($B$4-A11)^2+$C$1)</f>
        <v>301.7880050631569</v>
      </c>
      <c r="C11">
        <f aca="true" t="shared" si="1" ref="C11:C60">ATAN2(B11,$B$2)</f>
        <v>0.24670253739177578</v>
      </c>
      <c r="D11">
        <f aca="true" t="shared" si="2" ref="D11:D28">+ATAN2($B$1,($B$4-A11))</f>
        <v>0.906750163968212</v>
      </c>
      <c r="E11">
        <f aca="true" t="shared" si="3" ref="E11:E28">+D11-C11</f>
        <v>0.6600476265764361</v>
      </c>
      <c r="F11">
        <f aca="true" t="shared" si="4" ref="F11:F28">-(B11+$B$3)*COS(E11)-$B$5*SIN(E11)</f>
        <v>-700.0189477066799</v>
      </c>
      <c r="G11">
        <f aca="true" t="shared" si="5" ref="G11:G28">-(B11+$B$3)*SIN(E11)+$B$5*COS(E11)</f>
        <v>-30.659347444738955</v>
      </c>
      <c r="H11">
        <f aca="true" t="shared" si="6" ref="H11:H50">-$D$3/B11*COS(E11)</f>
        <v>-0.4711696389666168</v>
      </c>
      <c r="I11">
        <f aca="true" t="shared" si="7" ref="I11:I50">-$D$3/B11*($B$2*COS(E11)+B11*SIN(E11))</f>
        <v>-146.17669822408448</v>
      </c>
      <c r="J11">
        <f aca="true" t="shared" si="8" ref="J11:J50">-H11*G11-I11*COS(E11)</f>
        <v>101.02843376993403</v>
      </c>
      <c r="K11">
        <f aca="true" t="shared" si="9" ref="K11:K50">+F11*H11-I11*SIN(E11)</f>
        <v>419.45657164963313</v>
      </c>
      <c r="L11">
        <f aca="true" t="shared" si="10" ref="L11:L50">$D$3/B11^2*(H11*B11*SIN(E11)+I11*COS(E11))</f>
        <v>-0.4005327556006499</v>
      </c>
      <c r="M11">
        <f aca="true" t="shared" si="11" ref="M11:M50">$D$3/B11^2*(($B$2*H11-I11)*SIN(E11)-H11*B11*COS(E11))</f>
        <v>0.3557468487856295</v>
      </c>
      <c r="N11">
        <f aca="true" t="shared" si="12" ref="N11:N50">-(F11*H11^2+G11*L11)+2*I11*H11*SIN(E11)-M11*COS(E11)</f>
        <v>227.3045165918089</v>
      </c>
      <c r="O11">
        <f aca="true" t="shared" si="13" ref="O11:O50">(F11*L11-G11*H11^2)-2*I11*H11*COS(E11)-M11*SIN(E11)</f>
        <v>178.1529284558765</v>
      </c>
    </row>
    <row r="12" spans="1:15" ht="15">
      <c r="A12" s="4">
        <v>80</v>
      </c>
      <c r="B12">
        <f t="shared" si="0"/>
        <v>294.2379989056478</v>
      </c>
      <c r="C12">
        <f t="shared" si="1"/>
        <v>0.2527697066853283</v>
      </c>
      <c r="D12">
        <f t="shared" si="2"/>
        <v>0.8850668158886104</v>
      </c>
      <c r="E12">
        <f t="shared" si="3"/>
        <v>0.6322971092032821</v>
      </c>
      <c r="F12">
        <f t="shared" si="4"/>
        <v>-694.5097504125324</v>
      </c>
      <c r="G12">
        <f t="shared" si="5"/>
        <v>-6.762099597886504</v>
      </c>
      <c r="H12">
        <f t="shared" si="6"/>
        <v>-0.49348136251256053</v>
      </c>
      <c r="I12">
        <f t="shared" si="7"/>
        <v>-143.8844628363317</v>
      </c>
      <c r="J12">
        <f t="shared" si="8"/>
        <v>112.7306041589194</v>
      </c>
      <c r="K12">
        <f t="shared" si="9"/>
        <v>427.763238953892</v>
      </c>
      <c r="L12">
        <f t="shared" si="10"/>
        <v>-0.41973092869671463</v>
      </c>
      <c r="M12">
        <f t="shared" si="11"/>
        <v>0.37423766401774156</v>
      </c>
      <c r="N12">
        <f t="shared" si="12"/>
        <v>249.91653071873336</v>
      </c>
      <c r="O12">
        <f t="shared" si="13"/>
        <v>178.37841148373641</v>
      </c>
    </row>
    <row r="13" spans="1:15" ht="15">
      <c r="A13" s="4">
        <v>90</v>
      </c>
      <c r="B13">
        <f t="shared" si="0"/>
        <v>286.8379333351849</v>
      </c>
      <c r="C13">
        <f t="shared" si="1"/>
        <v>0.25900646925076065</v>
      </c>
      <c r="D13">
        <f t="shared" si="2"/>
        <v>0.8621700546672264</v>
      </c>
      <c r="E13">
        <f t="shared" si="3"/>
        <v>0.6031635854164658</v>
      </c>
      <c r="F13">
        <f t="shared" si="4"/>
        <v>-688.3177219372415</v>
      </c>
      <c r="G13">
        <f t="shared" si="5"/>
        <v>17.669116223692072</v>
      </c>
      <c r="H13">
        <f t="shared" si="6"/>
        <v>-0.5168010138531308</v>
      </c>
      <c r="I13">
        <f t="shared" si="7"/>
        <v>-141.38199643049222</v>
      </c>
      <c r="J13">
        <f t="shared" si="8"/>
        <v>125.56588073041746</v>
      </c>
      <c r="K13">
        <f t="shared" si="9"/>
        <v>435.9223277912799</v>
      </c>
      <c r="L13">
        <f t="shared" si="10"/>
        <v>-0.4386950737187916</v>
      </c>
      <c r="M13">
        <f t="shared" si="11"/>
        <v>0.3937964898633867</v>
      </c>
      <c r="N13">
        <f t="shared" si="12"/>
        <v>274.159086657166</v>
      </c>
      <c r="O13">
        <f t="shared" si="13"/>
        <v>176.6721891691399</v>
      </c>
    </row>
    <row r="14" spans="1:15" ht="15">
      <c r="A14" s="4">
        <v>100</v>
      </c>
      <c r="B14">
        <f t="shared" si="0"/>
        <v>279.5997138768207</v>
      </c>
      <c r="C14">
        <f t="shared" si="1"/>
        <v>0.2654047481376771</v>
      </c>
      <c r="D14">
        <f t="shared" si="2"/>
        <v>0.83798122500839</v>
      </c>
      <c r="E14">
        <f t="shared" si="3"/>
        <v>0.5725764768707129</v>
      </c>
      <c r="F14">
        <f t="shared" si="4"/>
        <v>-681.3716188588485</v>
      </c>
      <c r="G14">
        <f t="shared" si="5"/>
        <v>42.63288058711527</v>
      </c>
      <c r="H14">
        <f t="shared" si="6"/>
        <v>-0.5411000169273278</v>
      </c>
      <c r="I14">
        <f t="shared" si="7"/>
        <v>-138.64749213868316</v>
      </c>
      <c r="J14">
        <f t="shared" si="8"/>
        <v>139.6029555538607</v>
      </c>
      <c r="K14">
        <f t="shared" si="9"/>
        <v>443.8093216664629</v>
      </c>
      <c r="L14">
        <f t="shared" si="10"/>
        <v>-0.45705461412031473</v>
      </c>
      <c r="M14">
        <f t="shared" si="11"/>
        <v>0.41444944740073664</v>
      </c>
      <c r="N14">
        <f t="shared" si="12"/>
        <v>299.9293992271991</v>
      </c>
      <c r="O14">
        <f t="shared" si="13"/>
        <v>172.60361885228497</v>
      </c>
    </row>
    <row r="15" spans="1:15" ht="15">
      <c r="A15" s="4">
        <v>110</v>
      </c>
      <c r="B15">
        <f t="shared" si="0"/>
        <v>272.53623612283195</v>
      </c>
      <c r="C15">
        <f t="shared" si="1"/>
        <v>0.2719531249359159</v>
      </c>
      <c r="D15">
        <f t="shared" si="2"/>
        <v>0.8124186125847132</v>
      </c>
      <c r="E15">
        <f t="shared" si="3"/>
        <v>0.5404654876487973</v>
      </c>
      <c r="F15">
        <f t="shared" si="4"/>
        <v>-673.5948987877525</v>
      </c>
      <c r="G15">
        <f t="shared" si="5"/>
        <v>68.12106747142752</v>
      </c>
      <c r="H15">
        <f t="shared" si="6"/>
        <v>-0.5663264078378342</v>
      </c>
      <c r="I15">
        <f t="shared" si="7"/>
        <v>-135.65714096796904</v>
      </c>
      <c r="J15">
        <f t="shared" si="8"/>
        <v>154.90058832846157</v>
      </c>
      <c r="K15">
        <f t="shared" si="9"/>
        <v>451.274951999557</v>
      </c>
      <c r="L15">
        <f t="shared" si="10"/>
        <v>-0.4743490220115669</v>
      </c>
      <c r="M15">
        <f t="shared" si="11"/>
        <v>0.436210889116269</v>
      </c>
      <c r="N15">
        <f t="shared" si="12"/>
        <v>327.0378411142701</v>
      </c>
      <c r="O15">
        <f t="shared" si="13"/>
        <v>165.69421835176794</v>
      </c>
    </row>
    <row r="16" spans="1:15" ht="15">
      <c r="A16" s="4">
        <v>120</v>
      </c>
      <c r="B16">
        <f t="shared" si="0"/>
        <v>265.66143867712526</v>
      </c>
      <c r="C16">
        <f t="shared" si="1"/>
        <v>0.27863626295134647</v>
      </c>
      <c r="D16">
        <f t="shared" si="2"/>
        <v>0.7853981633974483</v>
      </c>
      <c r="E16">
        <f t="shared" si="3"/>
        <v>0.5067619004461018</v>
      </c>
      <c r="F16">
        <f t="shared" si="4"/>
        <v>-664.9060886913026</v>
      </c>
      <c r="G16">
        <f t="shared" si="5"/>
        <v>94.11732097165401</v>
      </c>
      <c r="H16">
        <f t="shared" si="6"/>
        <v>-0.5923995821520535</v>
      </c>
      <c r="I16">
        <f t="shared" si="7"/>
        <v>-132.3851268425331</v>
      </c>
      <c r="J16">
        <f t="shared" si="8"/>
        <v>171.502117847772</v>
      </c>
      <c r="K16">
        <f t="shared" si="9"/>
        <v>458.1430328801904</v>
      </c>
      <c r="L16">
        <f t="shared" si="10"/>
        <v>-0.4900167527608775</v>
      </c>
      <c r="M16">
        <f t="shared" si="11"/>
        <v>0.4590795737927908</v>
      </c>
      <c r="N16">
        <f t="shared" si="12"/>
        <v>355.1848395135977</v>
      </c>
      <c r="O16">
        <f t="shared" si="13"/>
        <v>155.42601811826322</v>
      </c>
    </row>
    <row r="17" spans="1:15" ht="15">
      <c r="A17" s="4">
        <v>130</v>
      </c>
      <c r="B17">
        <f t="shared" si="0"/>
        <v>258.9903473104741</v>
      </c>
      <c r="C17">
        <f t="shared" si="1"/>
        <v>0.2854342898357366</v>
      </c>
      <c r="D17">
        <f t="shared" si="2"/>
        <v>0.7568345055586883</v>
      </c>
      <c r="E17">
        <f t="shared" si="3"/>
        <v>0.47140021572295165</v>
      </c>
      <c r="F17">
        <f t="shared" si="4"/>
        <v>-655.2194657693977</v>
      </c>
      <c r="G17">
        <f t="shared" si="5"/>
        <v>120.5953532459732</v>
      </c>
      <c r="H17">
        <f t="shared" si="6"/>
        <v>-0.6192045044426694</v>
      </c>
      <c r="I17">
        <f t="shared" si="7"/>
        <v>-128.80370354703678</v>
      </c>
      <c r="J17">
        <f t="shared" si="8"/>
        <v>189.4286914938444</v>
      </c>
      <c r="K17">
        <f t="shared" si="9"/>
        <v>464.20901519801913</v>
      </c>
      <c r="L17">
        <f t="shared" si="10"/>
        <v>-0.5033862752486271</v>
      </c>
      <c r="M17">
        <f t="shared" si="11"/>
        <v>0.4830341701950028</v>
      </c>
      <c r="N17">
        <f t="shared" si="12"/>
        <v>383.93586159678574</v>
      </c>
      <c r="O17">
        <f t="shared" si="13"/>
        <v>141.25689900436166</v>
      </c>
    </row>
    <row r="18" spans="1:15" ht="15">
      <c r="A18" s="4">
        <v>140</v>
      </c>
      <c r="B18">
        <f t="shared" si="0"/>
        <v>252.53910588263355</v>
      </c>
      <c r="C18">
        <f t="shared" si="1"/>
        <v>0.2923221571184924</v>
      </c>
      <c r="D18">
        <f t="shared" si="2"/>
        <v>0.7266423406817256</v>
      </c>
      <c r="E18">
        <f t="shared" si="3"/>
        <v>0.4343201835632332</v>
      </c>
      <c r="F18">
        <f t="shared" si="4"/>
        <v>-644.4461379877758</v>
      </c>
      <c r="G18">
        <f t="shared" si="5"/>
        <v>147.51709192247054</v>
      </c>
      <c r="H18">
        <f t="shared" si="6"/>
        <v>-0.6465855497049714</v>
      </c>
      <c r="I18">
        <f t="shared" si="7"/>
        <v>-124.88338557523647</v>
      </c>
      <c r="J18">
        <f t="shared" si="8"/>
        <v>208.67117176473806</v>
      </c>
      <c r="K18">
        <f t="shared" si="9"/>
        <v>469.2397146187571</v>
      </c>
      <c r="L18">
        <f t="shared" si="10"/>
        <v>-0.5136711251683088</v>
      </c>
      <c r="M18">
        <f t="shared" si="11"/>
        <v>0.5080280983442046</v>
      </c>
      <c r="N18">
        <f t="shared" si="12"/>
        <v>412.69619887384135</v>
      </c>
      <c r="O18">
        <f t="shared" si="13"/>
        <v>122.64496358045434</v>
      </c>
    </row>
    <row r="19" spans="1:15" ht="15">
      <c r="A19" s="4">
        <v>150</v>
      </c>
      <c r="B19">
        <f t="shared" si="0"/>
        <v>246.32498858215746</v>
      </c>
      <c r="C19">
        <f t="shared" si="1"/>
        <v>0.299269003458907</v>
      </c>
      <c r="D19">
        <f t="shared" si="2"/>
        <v>0.6947382761967033</v>
      </c>
      <c r="E19">
        <f t="shared" si="3"/>
        <v>0.39546927273779625</v>
      </c>
      <c r="F19">
        <f t="shared" si="4"/>
        <v>-632.4956199594707</v>
      </c>
      <c r="G19">
        <f t="shared" si="5"/>
        <v>174.83073118433674</v>
      </c>
      <c r="H19">
        <f t="shared" si="6"/>
        <v>-0.6743402683207289</v>
      </c>
      <c r="I19">
        <f t="shared" si="7"/>
        <v>-120.5932914307364</v>
      </c>
      <c r="J19">
        <f t="shared" si="8"/>
        <v>229.1808068626649</v>
      </c>
      <c r="K19">
        <f t="shared" si="9"/>
        <v>472.97478045302324</v>
      </c>
      <c r="L19">
        <f t="shared" si="10"/>
        <v>-0.5199715267663614</v>
      </c>
      <c r="M19">
        <f t="shared" si="11"/>
        <v>0.5339837827147471</v>
      </c>
      <c r="N19">
        <f t="shared" si="12"/>
        <v>440.6883465744952</v>
      </c>
      <c r="O19">
        <f t="shared" si="13"/>
        <v>99.0839241362476</v>
      </c>
    </row>
    <row r="20" spans="1:15" ht="15">
      <c r="A20" s="4">
        <v>160</v>
      </c>
      <c r="B20">
        <f t="shared" si="0"/>
        <v>240.36638700117786</v>
      </c>
      <c r="C20">
        <f t="shared" si="1"/>
        <v>0.3062375597938405</v>
      </c>
      <c r="D20">
        <f t="shared" si="2"/>
        <v>0.6610431688506869</v>
      </c>
      <c r="E20">
        <f t="shared" si="3"/>
        <v>0.35480560905684644</v>
      </c>
      <c r="F20">
        <f t="shared" si="4"/>
        <v>-619.2780023082753</v>
      </c>
      <c r="G20">
        <f t="shared" si="5"/>
        <v>202.46877496964294</v>
      </c>
      <c r="H20">
        <f t="shared" si="6"/>
        <v>-0.7022135216981872</v>
      </c>
      <c r="I20">
        <f t="shared" si="7"/>
        <v>-115.90168361223292</v>
      </c>
      <c r="J20">
        <f t="shared" si="8"/>
        <v>250.8589474327826</v>
      </c>
      <c r="K20">
        <f t="shared" si="9"/>
        <v>475.1305692901282</v>
      </c>
      <c r="L20">
        <f t="shared" si="10"/>
        <v>-0.5212857310008897</v>
      </c>
      <c r="M20">
        <f t="shared" si="11"/>
        <v>0.5607864857380227</v>
      </c>
      <c r="N20">
        <f t="shared" si="12"/>
        <v>466.93609185192844</v>
      </c>
      <c r="O20">
        <f t="shared" si="13"/>
        <v>70.15100291655118</v>
      </c>
    </row>
    <row r="21" spans="1:15" ht="15">
      <c r="A21" s="4">
        <v>170</v>
      </c>
      <c r="B21">
        <f t="shared" si="0"/>
        <v>234.68276459936294</v>
      </c>
      <c r="C21">
        <f t="shared" si="1"/>
        <v>0.3131836474951369</v>
      </c>
      <c r="D21">
        <f t="shared" si="2"/>
        <v>0.625485040239229</v>
      </c>
      <c r="E21">
        <f t="shared" si="3"/>
        <v>0.31230139274409213</v>
      </c>
      <c r="F21">
        <f t="shared" si="4"/>
        <v>-604.7068046294097</v>
      </c>
      <c r="G21">
        <f t="shared" si="5"/>
        <v>230.34620317805312</v>
      </c>
      <c r="H21">
        <f t="shared" si="6"/>
        <v>-0.7298926202632475</v>
      </c>
      <c r="I21">
        <f t="shared" si="7"/>
        <v>-110.77675277946638</v>
      </c>
      <c r="J21">
        <f t="shared" si="8"/>
        <v>273.5463630354227</v>
      </c>
      <c r="K21">
        <f t="shared" si="9"/>
        <v>475.4071382649097</v>
      </c>
      <c r="L21">
        <f t="shared" si="10"/>
        <v>-0.5165346628123262</v>
      </c>
      <c r="M21">
        <f t="shared" si="11"/>
        <v>0.5882780158326677</v>
      </c>
      <c r="N21">
        <f t="shared" si="12"/>
        <v>490.26083905180093</v>
      </c>
      <c r="O21">
        <f t="shared" si="13"/>
        <v>35.56771587080657</v>
      </c>
    </row>
    <row r="22" spans="1:15" ht="15">
      <c r="A22" s="4">
        <v>180</v>
      </c>
      <c r="B22">
        <f t="shared" si="0"/>
        <v>229.29457036746422</v>
      </c>
      <c r="C22">
        <f t="shared" si="1"/>
        <v>0.3200558342327217</v>
      </c>
      <c r="D22">
        <f t="shared" si="2"/>
        <v>0.5880026035475675</v>
      </c>
      <c r="E22">
        <f t="shared" si="3"/>
        <v>0.2679467693148458</v>
      </c>
      <c r="F22">
        <f t="shared" si="4"/>
        <v>-588.7025782730212</v>
      </c>
      <c r="G22">
        <f t="shared" si="5"/>
        <v>258.35894088095336</v>
      </c>
      <c r="H22">
        <f t="shared" si="6"/>
        <v>-0.7570042951176628</v>
      </c>
      <c r="I22">
        <f t="shared" si="7"/>
        <v>-105.18769216449449</v>
      </c>
      <c r="J22">
        <f t="shared" si="8"/>
        <v>297.0130577771629</v>
      </c>
      <c r="K22">
        <f t="shared" si="9"/>
        <v>473.49903552717274</v>
      </c>
      <c r="L22">
        <f t="shared" si="10"/>
        <v>-0.5046035373791414</v>
      </c>
      <c r="M22">
        <f t="shared" si="11"/>
        <v>0.6162507608034083</v>
      </c>
      <c r="N22">
        <f t="shared" si="12"/>
        <v>509.29692993820146</v>
      </c>
      <c r="O22">
        <f t="shared" si="13"/>
        <v>-4.728058290678975</v>
      </c>
    </row>
    <row r="23" spans="1:15" ht="15">
      <c r="A23" s="4">
        <v>190</v>
      </c>
      <c r="B23">
        <f t="shared" si="0"/>
        <v>224.22310318073826</v>
      </c>
      <c r="C23">
        <f t="shared" si="1"/>
        <v>0.32679532480563506</v>
      </c>
      <c r="D23">
        <f t="shared" si="2"/>
        <v>0.5485494024505281</v>
      </c>
      <c r="E23">
        <f t="shared" si="3"/>
        <v>0.22175407764489302</v>
      </c>
      <c r="F23">
        <f t="shared" si="4"/>
        <v>-571.1972793872384</v>
      </c>
      <c r="G23">
        <f t="shared" si="5"/>
        <v>286.382862158712</v>
      </c>
      <c r="H23">
        <f t="shared" si="6"/>
        <v>-0.7831145215668718</v>
      </c>
      <c r="I23">
        <f t="shared" si="7"/>
        <v>-99.10609918739982</v>
      </c>
      <c r="J23">
        <f t="shared" si="8"/>
        <v>320.9498817319673</v>
      </c>
      <c r="K23">
        <f t="shared" si="9"/>
        <v>469.1103872897513</v>
      </c>
      <c r="L23">
        <f t="shared" si="10"/>
        <v>-0.4844035001865604</v>
      </c>
      <c r="M23">
        <f t="shared" si="11"/>
        <v>0.644442676426128</v>
      </c>
      <c r="N23">
        <f t="shared" si="12"/>
        <v>522.5332962469471</v>
      </c>
      <c r="O23">
        <f t="shared" si="13"/>
        <v>-50.503257691022824</v>
      </c>
    </row>
    <row r="24" spans="1:15" ht="15">
      <c r="A24" s="4">
        <v>200</v>
      </c>
      <c r="B24">
        <f t="shared" si="0"/>
        <v>219.49031869310318</v>
      </c>
      <c r="C24">
        <f t="shared" si="1"/>
        <v>0.3333361732578037</v>
      </c>
      <c r="D24">
        <f t="shared" si="2"/>
        <v>0.507098504392337</v>
      </c>
      <c r="E24">
        <f t="shared" si="3"/>
        <v>0.17376233113453327</v>
      </c>
      <c r="F24">
        <f t="shared" si="4"/>
        <v>-552.1393594107302</v>
      </c>
      <c r="G24">
        <f t="shared" si="5"/>
        <v>314.27360672475214</v>
      </c>
      <c r="H24">
        <f t="shared" si="6"/>
        <v>-0.8077323417721162</v>
      </c>
      <c r="I24">
        <f t="shared" si="7"/>
        <v>-92.50772102618734</v>
      </c>
      <c r="J24">
        <f t="shared" si="8"/>
        <v>344.9636288136009</v>
      </c>
      <c r="K24">
        <f t="shared" si="9"/>
        <v>461.9744072674192</v>
      </c>
      <c r="L24">
        <f t="shared" si="10"/>
        <v>-0.4549547339297335</v>
      </c>
      <c r="M24">
        <f t="shared" si="11"/>
        <v>0.6725340418465625</v>
      </c>
      <c r="N24">
        <f t="shared" si="12"/>
        <v>528.3880679193298</v>
      </c>
      <c r="O24">
        <f t="shared" si="13"/>
        <v>-101.15240605930552</v>
      </c>
    </row>
    <row r="25" spans="1:15" ht="15">
      <c r="A25" s="4">
        <v>210</v>
      </c>
      <c r="B25">
        <f t="shared" si="0"/>
        <v>215.11857195509643</v>
      </c>
      <c r="C25">
        <f t="shared" si="1"/>
        <v>0.33960590482635805</v>
      </c>
      <c r="D25">
        <f t="shared" si="2"/>
        <v>0.4636476090008061</v>
      </c>
      <c r="E25">
        <f t="shared" si="3"/>
        <v>0.12404170417444804</v>
      </c>
      <c r="F25">
        <f t="shared" si="4"/>
        <v>-531.4994163261745</v>
      </c>
      <c r="G25">
        <f t="shared" si="5"/>
        <v>341.86751717688526</v>
      </c>
      <c r="H25">
        <f t="shared" si="6"/>
        <v>-0.8303188423923675</v>
      </c>
      <c r="I25">
        <f t="shared" si="7"/>
        <v>-85.37452635414432</v>
      </c>
      <c r="J25">
        <f t="shared" si="8"/>
        <v>368.5776082516709</v>
      </c>
      <c r="K25">
        <f t="shared" si="9"/>
        <v>451.8768458205547</v>
      </c>
      <c r="L25">
        <f t="shared" si="10"/>
        <v>-0.41548956972706025</v>
      </c>
      <c r="M25">
        <f t="shared" si="11"/>
        <v>0.7001469444204338</v>
      </c>
      <c r="N25">
        <f t="shared" si="12"/>
        <v>525.3200260855047</v>
      </c>
      <c r="O25">
        <f t="shared" si="13"/>
        <v>-155.63451669144456</v>
      </c>
    </row>
    <row r="26" spans="1:15" ht="15">
      <c r="A26" s="4">
        <v>220</v>
      </c>
      <c r="B26">
        <f t="shared" si="0"/>
        <v>211.13029152634635</v>
      </c>
      <c r="C26">
        <f t="shared" si="1"/>
        <v>0.345526627832992</v>
      </c>
      <c r="D26">
        <f t="shared" si="2"/>
        <v>0.41822432957922906</v>
      </c>
      <c r="E26">
        <f t="shared" si="3"/>
        <v>0.07269770174623708</v>
      </c>
      <c r="F26">
        <f t="shared" si="4"/>
        <v>-509.2761174661192</v>
      </c>
      <c r="G26">
        <f t="shared" si="5"/>
        <v>368.98400182509613</v>
      </c>
      <c r="H26">
        <f t="shared" si="6"/>
        <v>-0.8503022570584474</v>
      </c>
      <c r="I26">
        <f t="shared" si="7"/>
        <v>-77.69703477183418</v>
      </c>
      <c r="J26">
        <f t="shared" si="8"/>
        <v>391.23974204982045</v>
      </c>
      <c r="K26">
        <f t="shared" si="9"/>
        <v>438.6820540685676</v>
      </c>
      <c r="L26">
        <f t="shared" si="10"/>
        <v>-0.36556985240361245</v>
      </c>
      <c r="M26">
        <f t="shared" si="11"/>
        <v>0.7268485283560661</v>
      </c>
      <c r="N26">
        <f t="shared" si="12"/>
        <v>511.97545349621896</v>
      </c>
      <c r="O26">
        <f t="shared" si="13"/>
        <v>-212.44029736279776</v>
      </c>
    </row>
    <row r="27" spans="1:15" ht="15">
      <c r="A27" s="4">
        <v>230</v>
      </c>
      <c r="B27">
        <f t="shared" si="0"/>
        <v>207.5475849052453</v>
      </c>
      <c r="C27">
        <f t="shared" si="1"/>
        <v>0.35101669279432757</v>
      </c>
      <c r="D27">
        <f t="shared" si="2"/>
        <v>0.37089128881266237</v>
      </c>
      <c r="E27">
        <f t="shared" si="3"/>
        <v>0.0198745960183348</v>
      </c>
      <c r="F27">
        <f t="shared" si="4"/>
        <v>-485.50195395720624</v>
      </c>
      <c r="G27">
        <f t="shared" si="5"/>
        <v>395.4295747065048</v>
      </c>
      <c r="H27">
        <f t="shared" si="6"/>
        <v>-0.8670997125373009</v>
      </c>
      <c r="I27">
        <f t="shared" si="7"/>
        <v>-69.47676992708189</v>
      </c>
      <c r="J27">
        <f t="shared" si="8"/>
        <v>412.33991928848866</v>
      </c>
      <c r="K27">
        <f t="shared" si="9"/>
        <v>422.35933654528264</v>
      </c>
      <c r="L27">
        <f t="shared" si="10"/>
        <v>-0.30520745023293405</v>
      </c>
      <c r="M27">
        <f t="shared" si="11"/>
        <v>0.752158974835175</v>
      </c>
      <c r="N27">
        <f t="shared" si="12"/>
        <v>487.36093329545287</v>
      </c>
      <c r="O27">
        <f t="shared" si="13"/>
        <v>-269.6073494912187</v>
      </c>
    </row>
    <row r="28" spans="1:15" ht="15">
      <c r="A28" s="4">
        <v>240</v>
      </c>
      <c r="B28">
        <f t="shared" si="0"/>
        <v>204.39178065665948</v>
      </c>
      <c r="C28">
        <f t="shared" si="1"/>
        <v>0.35599291624006174</v>
      </c>
      <c r="D28">
        <f t="shared" si="2"/>
        <v>0.3217505543966422</v>
      </c>
      <c r="E28">
        <f t="shared" si="3"/>
        <v>-0.034242361843419555</v>
      </c>
      <c r="F28">
        <f t="shared" si="4"/>
        <v>-460.24823977190346</v>
      </c>
      <c r="G28">
        <f t="shared" si="5"/>
        <v>421.00370466476966</v>
      </c>
      <c r="H28">
        <f t="shared" si="6"/>
        <v>-0.8801453815412226</v>
      </c>
      <c r="I28">
        <f t="shared" si="7"/>
        <v>-60.72862831019769</v>
      </c>
      <c r="J28">
        <f t="shared" si="8"/>
        <v>431.2374947083455</v>
      </c>
      <c r="K28">
        <f t="shared" si="9"/>
        <v>403.0062772900072</v>
      </c>
      <c r="L28">
        <f t="shared" si="10"/>
        <v>-0.23497126681678593</v>
      </c>
      <c r="M28">
        <f t="shared" si="11"/>
        <v>0.7755649176560704</v>
      </c>
      <c r="N28">
        <f t="shared" si="12"/>
        <v>451.0228799052573</v>
      </c>
      <c r="O28">
        <f t="shared" si="13"/>
        <v>-324.7987140502093</v>
      </c>
    </row>
    <row r="29" spans="1:15" ht="15">
      <c r="A29" s="4">
        <v>250</v>
      </c>
      <c r="B29">
        <f t="shared" si="0"/>
        <v>201.6829194552677</v>
      </c>
      <c r="C29">
        <f t="shared" si="1"/>
        <v>0.3603733299696542</v>
      </c>
      <c r="D29">
        <f aca="true" t="shared" si="14" ref="D29:D50">+ATAN2($B$1,($B$4-A29))</f>
        <v>0.27094685033842053</v>
      </c>
      <c r="E29">
        <f aca="true" t="shared" si="15" ref="E29:E50">+D29-C29</f>
        <v>-0.08942647963123368</v>
      </c>
      <c r="F29">
        <f aca="true" t="shared" si="16" ref="F29:F50">-(B29+$B$3)*COS(E29)-$B$5*SIN(E29)</f>
        <v>-433.62865862469704</v>
      </c>
      <c r="G29">
        <f aca="true" t="shared" si="17" ref="G29:G50">-(B29+$B$3)*SIN(E29)+$B$5*COS(E29)</f>
        <v>445.5064117666439</v>
      </c>
      <c r="H29">
        <f t="shared" si="6"/>
        <v>-0.8889237692242176</v>
      </c>
      <c r="I29">
        <f t="shared" si="7"/>
        <v>-51.482886112632094</v>
      </c>
      <c r="J29">
        <f t="shared" si="8"/>
        <v>447.29840525301506</v>
      </c>
      <c r="K29">
        <f t="shared" si="9"/>
        <v>380.8650222976339</v>
      </c>
      <c r="L29">
        <f t="shared" si="10"/>
        <v>-0.15605995244019152</v>
      </c>
      <c r="M29">
        <f t="shared" si="11"/>
        <v>0.7965384993608028</v>
      </c>
      <c r="N29">
        <f t="shared" si="12"/>
        <v>403.2052318476386</v>
      </c>
      <c r="O29">
        <f t="shared" si="13"/>
        <v>-375.45247190607677</v>
      </c>
    </row>
    <row r="30" spans="1:15" ht="15">
      <c r="A30" s="4">
        <v>260</v>
      </c>
      <c r="B30">
        <f t="shared" si="0"/>
        <v>199.43921379708655</v>
      </c>
      <c r="C30">
        <f t="shared" si="1"/>
        <v>0.36408034661848315</v>
      </c>
      <c r="D30">
        <f t="shared" si="14"/>
        <v>0.21866894587394195</v>
      </c>
      <c r="E30">
        <f t="shared" si="15"/>
        <v>-0.1454114007445412</v>
      </c>
      <c r="F30">
        <f t="shared" si="16"/>
        <v>-405.800631829534</v>
      </c>
      <c r="G30">
        <f t="shared" si="17"/>
        <v>468.747290826494</v>
      </c>
      <c r="H30">
        <f t="shared" si="6"/>
        <v>-0.8930056663433643</v>
      </c>
      <c r="I30">
        <f t="shared" si="7"/>
        <v>-41.78652047330357</v>
      </c>
      <c r="J30">
        <f t="shared" si="8"/>
        <v>459.93950811616145</v>
      </c>
      <c r="K30">
        <f t="shared" si="9"/>
        <v>356.3274176669852</v>
      </c>
      <c r="L30">
        <f t="shared" si="10"/>
        <v>-0.07031869872848437</v>
      </c>
      <c r="M30">
        <f t="shared" si="11"/>
        <v>0.8145615446500403</v>
      </c>
      <c r="N30">
        <f t="shared" si="12"/>
        <v>344.9511258502989</v>
      </c>
      <c r="O30">
        <f t="shared" si="13"/>
        <v>-418.9969698093061</v>
      </c>
    </row>
    <row r="31" spans="1:15" ht="15">
      <c r="A31" s="4">
        <v>270</v>
      </c>
      <c r="B31">
        <f t="shared" si="0"/>
        <v>197.6765034089788</v>
      </c>
      <c r="C31">
        <f t="shared" si="1"/>
        <v>0.36704415799266493</v>
      </c>
      <c r="D31">
        <f t="shared" si="14"/>
        <v>0.16514867741462683</v>
      </c>
      <c r="E31">
        <f t="shared" si="15"/>
        <v>-0.2018954805780381</v>
      </c>
      <c r="F31">
        <f t="shared" si="16"/>
        <v>-376.96387086474806</v>
      </c>
      <c r="G31">
        <f t="shared" si="17"/>
        <v>490.5553504993234</v>
      </c>
      <c r="H31">
        <f t="shared" si="6"/>
        <v>-0.8920831803779368</v>
      </c>
      <c r="I31">
        <f t="shared" si="7"/>
        <v>-31.703521117357774</v>
      </c>
      <c r="J31">
        <f t="shared" si="8"/>
        <v>468.6757441440862</v>
      </c>
      <c r="K31">
        <f t="shared" si="9"/>
        <v>329.9257272931847</v>
      </c>
      <c r="L31">
        <f t="shared" si="10"/>
        <v>0.01981715829420708</v>
      </c>
      <c r="M31">
        <f t="shared" si="11"/>
        <v>0.829153444569557</v>
      </c>
      <c r="N31">
        <f t="shared" si="12"/>
        <v>278.1161362146985</v>
      </c>
      <c r="O31">
        <f t="shared" si="13"/>
        <v>-453.10955096153117</v>
      </c>
    </row>
    <row r="32" spans="1:15" ht="15">
      <c r="A32" s="4">
        <v>280</v>
      </c>
      <c r="B32">
        <f t="shared" si="0"/>
        <v>196.40773915505468</v>
      </c>
      <c r="C32">
        <f t="shared" si="1"/>
        <v>0.36920611649641777</v>
      </c>
      <c r="D32">
        <f t="shared" si="14"/>
        <v>0.11065722117389563</v>
      </c>
      <c r="E32">
        <f t="shared" si="15"/>
        <v>-0.2585488953225221</v>
      </c>
      <c r="F32">
        <f t="shared" si="16"/>
        <v>-347.3557147819321</v>
      </c>
      <c r="G32">
        <f t="shared" si="17"/>
        <v>510.7887885927632</v>
      </c>
      <c r="H32">
        <f t="shared" si="6"/>
        <v>-0.8859995170651654</v>
      </c>
      <c r="I32">
        <f t="shared" si="7"/>
        <v>-21.313932531143458</v>
      </c>
      <c r="J32">
        <f t="shared" si="8"/>
        <v>473.1641202986302</v>
      </c>
      <c r="K32">
        <f t="shared" si="9"/>
        <v>302.30749299834685</v>
      </c>
      <c r="L32">
        <f t="shared" si="10"/>
        <v>0.11145876021835492</v>
      </c>
      <c r="M32">
        <f t="shared" si="11"/>
        <v>0.839900456242223</v>
      </c>
      <c r="N32">
        <f t="shared" si="12"/>
        <v>205.27216721132552</v>
      </c>
      <c r="O32">
        <f t="shared" si="13"/>
        <v>-475.9807386754907</v>
      </c>
    </row>
    <row r="33" spans="1:15" ht="15">
      <c r="A33" s="4">
        <v>290</v>
      </c>
      <c r="B33">
        <f t="shared" si="0"/>
        <v>195.64253116334393</v>
      </c>
      <c r="C33">
        <f t="shared" si="1"/>
        <v>0.37052180716675415</v>
      </c>
      <c r="D33">
        <f t="shared" si="14"/>
        <v>0.05549850524571683</v>
      </c>
      <c r="E33">
        <f t="shared" si="15"/>
        <v>-0.31502330192103734</v>
      </c>
      <c r="F33">
        <f t="shared" si="16"/>
        <v>-317.24322701345517</v>
      </c>
      <c r="G33">
        <f t="shared" si="17"/>
        <v>529.343651839044</v>
      </c>
      <c r="H33">
        <f t="shared" si="6"/>
        <v>-0.874769139731519</v>
      </c>
      <c r="I33">
        <f t="shared" si="7"/>
        <v>-10.711501844981532</v>
      </c>
      <c r="J33">
        <f t="shared" si="8"/>
        <v>473.2378707760077</v>
      </c>
      <c r="K33">
        <f t="shared" si="9"/>
        <v>274.1957477605353</v>
      </c>
      <c r="L33">
        <f t="shared" si="10"/>
        <v>0.20147263936991178</v>
      </c>
      <c r="M33">
        <f t="shared" si="11"/>
        <v>0.8464834360957257</v>
      </c>
      <c r="N33">
        <f t="shared" si="12"/>
        <v>129.50167223759513</v>
      </c>
      <c r="O33">
        <f t="shared" si="13"/>
        <v>-486.5364232969766</v>
      </c>
    </row>
    <row r="34" spans="1:15" ht="15">
      <c r="A34" s="4">
        <v>300</v>
      </c>
      <c r="B34">
        <f t="shared" si="0"/>
        <v>195.386795869117</v>
      </c>
      <c r="C34">
        <f t="shared" si="1"/>
        <v>0.37096351198792393</v>
      </c>
      <c r="D34">
        <f t="shared" si="14"/>
        <v>0</v>
      </c>
      <c r="E34">
        <f t="shared" si="15"/>
        <v>-0.37096351198792393</v>
      </c>
      <c r="F34">
        <f t="shared" si="16"/>
        <v>-286.9124873717668</v>
      </c>
      <c r="G34">
        <f t="shared" si="17"/>
        <v>546.1603192831468</v>
      </c>
      <c r="H34">
        <f t="shared" si="6"/>
        <v>-0.8585847770834214</v>
      </c>
      <c r="I34">
        <f t="shared" si="7"/>
        <v>0</v>
      </c>
      <c r="J34">
        <f t="shared" si="8"/>
        <v>468.9249359835309</v>
      </c>
      <c r="K34">
        <f t="shared" si="9"/>
        <v>246.33869401253838</v>
      </c>
      <c r="L34">
        <f t="shared" si="10"/>
        <v>0.28673766836794135</v>
      </c>
      <c r="M34">
        <f t="shared" si="11"/>
        <v>0.8487007544006706</v>
      </c>
      <c r="N34">
        <f t="shared" si="12"/>
        <v>54.106945330113895</v>
      </c>
      <c r="O34">
        <f t="shared" si="13"/>
        <v>-484.5727637424038</v>
      </c>
    </row>
    <row r="35" spans="1:15" ht="15">
      <c r="A35" s="4">
        <v>310</v>
      </c>
      <c r="B35">
        <f t="shared" si="0"/>
        <v>195.64253116334393</v>
      </c>
      <c r="C35">
        <f t="shared" si="1"/>
        <v>0.37052180716675415</v>
      </c>
      <c r="D35">
        <f t="shared" si="14"/>
        <v>-0.05549850524571683</v>
      </c>
      <c r="E35">
        <f t="shared" si="15"/>
        <v>-0.42602031241247096</v>
      </c>
      <c r="F35">
        <f t="shared" si="16"/>
        <v>-256.6559718742782</v>
      </c>
      <c r="G35">
        <f t="shared" si="17"/>
        <v>561.2269406661403</v>
      </c>
      <c r="H35">
        <f t="shared" si="6"/>
        <v>-0.8378094493556634</v>
      </c>
      <c r="I35">
        <f t="shared" si="7"/>
        <v>10.711501844981525</v>
      </c>
      <c r="J35">
        <f t="shared" si="8"/>
        <v>460.4471524190275</v>
      </c>
      <c r="K35">
        <f t="shared" si="9"/>
        <v>219.4553277971998</v>
      </c>
      <c r="L35">
        <f t="shared" si="10"/>
        <v>0.36441294069212526</v>
      </c>
      <c r="M35">
        <f t="shared" si="11"/>
        <v>0.8464834360957256</v>
      </c>
      <c r="N35">
        <f t="shared" si="12"/>
        <v>-17.71884708906598</v>
      </c>
      <c r="O35">
        <f t="shared" si="13"/>
        <v>-470.7738614870404</v>
      </c>
    </row>
    <row r="36" spans="1:15" ht="15">
      <c r="A36" s="4">
        <v>320</v>
      </c>
      <c r="B36">
        <f t="shared" si="0"/>
        <v>196.40773915505468</v>
      </c>
      <c r="C36">
        <f t="shared" si="1"/>
        <v>0.36920611649641777</v>
      </c>
      <c r="D36">
        <f t="shared" si="14"/>
        <v>-0.11065722117389563</v>
      </c>
      <c r="E36">
        <f t="shared" si="15"/>
        <v>-0.4798633376703134</v>
      </c>
      <c r="F36">
        <f t="shared" si="16"/>
        <v>-226.75925594981504</v>
      </c>
      <c r="G36">
        <f t="shared" si="17"/>
        <v>574.5793408962907</v>
      </c>
      <c r="H36">
        <f t="shared" si="6"/>
        <v>-0.8129539329937865</v>
      </c>
      <c r="I36">
        <f t="shared" si="7"/>
        <v>21.31393253114345</v>
      </c>
      <c r="J36">
        <f t="shared" si="8"/>
        <v>448.19984015980697</v>
      </c>
      <c r="K36">
        <f t="shared" si="9"/>
        <v>194.1845754178562</v>
      </c>
      <c r="L36">
        <f t="shared" si="10"/>
        <v>0.43217462971471227</v>
      </c>
      <c r="M36">
        <f t="shared" si="11"/>
        <v>0.8399004562422231</v>
      </c>
      <c r="N36">
        <f t="shared" si="12"/>
        <v>-83.20127944179211</v>
      </c>
      <c r="O36">
        <f t="shared" si="13"/>
        <v>-446.60740164559286</v>
      </c>
    </row>
    <row r="37" spans="1:15" ht="15">
      <c r="A37" s="4">
        <v>330</v>
      </c>
      <c r="B37">
        <f t="shared" si="0"/>
        <v>197.6765034089788</v>
      </c>
      <c r="C37">
        <f t="shared" si="1"/>
        <v>0.36704415799266493</v>
      </c>
      <c r="D37">
        <f t="shared" si="14"/>
        <v>-0.16514867741462683</v>
      </c>
      <c r="E37">
        <f t="shared" si="15"/>
        <v>-0.5321928354072918</v>
      </c>
      <c r="F37">
        <f t="shared" si="16"/>
        <v>-197.48841281822436</v>
      </c>
      <c r="G37">
        <f t="shared" si="17"/>
        <v>586.2973977798188</v>
      </c>
      <c r="H37">
        <f t="shared" si="6"/>
        <v>-0.7846423703842155</v>
      </c>
      <c r="I37">
        <f t="shared" si="7"/>
        <v>31.703521117357774</v>
      </c>
      <c r="J37">
        <f t="shared" si="8"/>
        <v>432.71496848491216</v>
      </c>
      <c r="K37">
        <f t="shared" si="9"/>
        <v>171.04490760225542</v>
      </c>
      <c r="L37">
        <f t="shared" si="10"/>
        <v>0.4883852537239809</v>
      </c>
      <c r="M37">
        <f t="shared" si="11"/>
        <v>0.8291534445695568</v>
      </c>
      <c r="N37">
        <f t="shared" si="12"/>
        <v>-140.2217554123739</v>
      </c>
      <c r="O37">
        <f t="shared" si="13"/>
        <v>-414.12069773970694</v>
      </c>
    </row>
    <row r="38" spans="1:15" ht="15">
      <c r="A38" s="4">
        <v>340</v>
      </c>
      <c r="B38">
        <f t="shared" si="0"/>
        <v>199.43921379708655</v>
      </c>
      <c r="C38">
        <f t="shared" si="1"/>
        <v>0.36408034661848315</v>
      </c>
      <c r="D38">
        <f t="shared" si="14"/>
        <v>-0.21866894587394195</v>
      </c>
      <c r="E38">
        <f t="shared" si="15"/>
        <v>-0.5827492924924251</v>
      </c>
      <c r="F38">
        <f t="shared" si="16"/>
        <v>-169.0793668367098</v>
      </c>
      <c r="G38">
        <f t="shared" si="17"/>
        <v>596.4984016412149</v>
      </c>
      <c r="H38">
        <f t="shared" si="6"/>
        <v>-0.7535704908967946</v>
      </c>
      <c r="I38">
        <f t="shared" si="7"/>
        <v>41.786520473303575</v>
      </c>
      <c r="J38">
        <f t="shared" si="8"/>
        <v>414.6138205512779</v>
      </c>
      <c r="K38">
        <f t="shared" si="9"/>
        <v>150.40924390075295</v>
      </c>
      <c r="L38">
        <f t="shared" si="10"/>
        <v>0.5321730882919087</v>
      </c>
      <c r="M38">
        <f t="shared" si="11"/>
        <v>0.8145615446500403</v>
      </c>
      <c r="N38">
        <f t="shared" si="12"/>
        <v>-187.44742533994383</v>
      </c>
      <c r="O38">
        <f t="shared" si="13"/>
        <v>-375.6800551244149</v>
      </c>
    </row>
    <row r="39" spans="1:15" ht="15">
      <c r="A39" s="4">
        <v>350</v>
      </c>
      <c r="B39">
        <f t="shared" si="0"/>
        <v>201.6829194552677</v>
      </c>
      <c r="C39">
        <f t="shared" si="1"/>
        <v>0.3603733299696542</v>
      </c>
      <c r="D39">
        <f t="shared" si="14"/>
        <v>-0.27094685033842053</v>
      </c>
      <c r="E39">
        <f t="shared" si="15"/>
        <v>-0.6313201803080748</v>
      </c>
      <c r="F39">
        <f t="shared" si="16"/>
        <v>-141.73012839767478</v>
      </c>
      <c r="G39">
        <f t="shared" si="17"/>
        <v>605.3282970506361</v>
      </c>
      <c r="H39">
        <f t="shared" si="6"/>
        <v>-0.7204617290726615</v>
      </c>
      <c r="I39">
        <f t="shared" si="7"/>
        <v>51.4828861126321</v>
      </c>
      <c r="J39">
        <f t="shared" si="8"/>
        <v>394.5563618237996</v>
      </c>
      <c r="K39">
        <f t="shared" si="9"/>
        <v>132.49689835379823</v>
      </c>
      <c r="L39">
        <f t="shared" si="10"/>
        <v>0.5634182925954458</v>
      </c>
      <c r="M39">
        <f t="shared" si="11"/>
        <v>0.7965384993608027</v>
      </c>
      <c r="N39">
        <f t="shared" si="12"/>
        <v>-224.3453152463531</v>
      </c>
      <c r="O39">
        <f t="shared" si="13"/>
        <v>-333.70394359752106</v>
      </c>
    </row>
    <row r="40" spans="1:15" ht="15">
      <c r="A40" s="4">
        <v>360</v>
      </c>
      <c r="B40">
        <f t="shared" si="0"/>
        <v>204.39178065665948</v>
      </c>
      <c r="C40">
        <f t="shared" si="1"/>
        <v>0.35599291624006174</v>
      </c>
      <c r="D40">
        <f t="shared" si="14"/>
        <v>-0.3217505543966422</v>
      </c>
      <c r="E40">
        <f t="shared" si="15"/>
        <v>-0.6777434706367039</v>
      </c>
      <c r="F40">
        <f t="shared" si="16"/>
        <v>-115.59636901866102</v>
      </c>
      <c r="G40">
        <f t="shared" si="17"/>
        <v>612.9519075949578</v>
      </c>
      <c r="H40">
        <f t="shared" si="6"/>
        <v>-0.6860262802804964</v>
      </c>
      <c r="I40">
        <f t="shared" si="7"/>
        <v>60.728628310197706</v>
      </c>
      <c r="J40">
        <f t="shared" si="8"/>
        <v>373.19414559410706</v>
      </c>
      <c r="K40">
        <f t="shared" si="9"/>
        <v>117.38123235951453</v>
      </c>
      <c r="L40">
        <f t="shared" si="10"/>
        <v>0.5826599579476823</v>
      </c>
      <c r="M40">
        <f t="shared" si="11"/>
        <v>0.7755649176560704</v>
      </c>
      <c r="N40">
        <f t="shared" si="12"/>
        <v>-251.09682626929757</v>
      </c>
      <c r="O40">
        <f t="shared" si="13"/>
        <v>-290.43423355114595</v>
      </c>
    </row>
    <row r="41" spans="1:15" ht="15">
      <c r="A41" s="4">
        <v>370</v>
      </c>
      <c r="B41">
        <f t="shared" si="0"/>
        <v>207.5475849052453</v>
      </c>
      <c r="C41">
        <f t="shared" si="1"/>
        <v>0.35101669279432757</v>
      </c>
      <c r="D41">
        <f t="shared" si="14"/>
        <v>-0.37089128881266237</v>
      </c>
      <c r="E41">
        <f t="shared" si="15"/>
        <v>-0.72190798160699</v>
      </c>
      <c r="F41">
        <f t="shared" si="16"/>
        <v>-90.79030700319703</v>
      </c>
      <c r="G41">
        <f t="shared" si="17"/>
        <v>619.5432317466616</v>
      </c>
      <c r="H41">
        <f t="shared" si="6"/>
        <v>-0.6509270066313718</v>
      </c>
      <c r="I41">
        <f t="shared" si="7"/>
        <v>69.47676992708189</v>
      </c>
      <c r="J41">
        <f t="shared" si="8"/>
        <v>351.13189096284015</v>
      </c>
      <c r="K41">
        <f t="shared" si="9"/>
        <v>105.00935613711553</v>
      </c>
      <c r="L41">
        <f t="shared" si="10"/>
        <v>0.5909500964765122</v>
      </c>
      <c r="M41">
        <f t="shared" si="11"/>
        <v>0.752158974835175</v>
      </c>
      <c r="N41">
        <f t="shared" si="12"/>
        <v>-268.44520587642063</v>
      </c>
      <c r="O41">
        <f t="shared" si="13"/>
        <v>-247.77379729958966</v>
      </c>
    </row>
    <row r="42" spans="1:15" ht="15">
      <c r="A42" s="4">
        <v>380</v>
      </c>
      <c r="B42">
        <f t="shared" si="0"/>
        <v>211.13029152634635</v>
      </c>
      <c r="C42">
        <f t="shared" si="1"/>
        <v>0.345526627832992</v>
      </c>
      <c r="D42">
        <f t="shared" si="14"/>
        <v>-0.41822432957922906</v>
      </c>
      <c r="E42">
        <f t="shared" si="15"/>
        <v>-0.763750957412221</v>
      </c>
      <c r="F42">
        <f t="shared" si="16"/>
        <v>-67.38246911227668</v>
      </c>
      <c r="G42">
        <f t="shared" si="17"/>
        <v>625.2767069710499</v>
      </c>
      <c r="H42">
        <f t="shared" si="6"/>
        <v>-0.6157544876487161</v>
      </c>
      <c r="I42">
        <f t="shared" si="7"/>
        <v>77.69703477183414</v>
      </c>
      <c r="J42">
        <f t="shared" si="8"/>
        <v>328.9005033964377</v>
      </c>
      <c r="K42">
        <f t="shared" si="9"/>
        <v>95.22907912254092</v>
      </c>
      <c r="L42">
        <f t="shared" si="10"/>
        <v>0.5896845381303274</v>
      </c>
      <c r="M42">
        <f t="shared" si="11"/>
        <v>0.7268485283560661</v>
      </c>
      <c r="N42">
        <f t="shared" si="12"/>
        <v>-277.513809534422</v>
      </c>
      <c r="O42">
        <f t="shared" si="13"/>
        <v>-207.19970029758383</v>
      </c>
    </row>
    <row r="43" spans="1:15" ht="15">
      <c r="A43" s="4">
        <v>390</v>
      </c>
      <c r="B43">
        <f t="shared" si="0"/>
        <v>215.11857195509643</v>
      </c>
      <c r="C43">
        <f t="shared" si="1"/>
        <v>0.33960590482635805</v>
      </c>
      <c r="D43">
        <f t="shared" si="14"/>
        <v>-0.4636476090008061</v>
      </c>
      <c r="E43">
        <f t="shared" si="15"/>
        <v>-0.8032535138271641</v>
      </c>
      <c r="F43">
        <f t="shared" si="16"/>
        <v>-45.40563605419641</v>
      </c>
      <c r="G43">
        <f t="shared" si="17"/>
        <v>630.3200433670706</v>
      </c>
      <c r="H43">
        <f t="shared" si="6"/>
        <v>-0.5810118415887493</v>
      </c>
      <c r="I43">
        <f t="shared" si="7"/>
        <v>85.37452635414432</v>
      </c>
      <c r="J43">
        <f t="shared" si="8"/>
        <v>306.9419763248088</v>
      </c>
      <c r="K43">
        <f t="shared" si="9"/>
        <v>87.8183464979706</v>
      </c>
      <c r="L43">
        <f t="shared" si="10"/>
        <v>0.5804375800462431</v>
      </c>
      <c r="M43">
        <f t="shared" si="11"/>
        <v>0.7001469444204339</v>
      </c>
      <c r="N43">
        <f t="shared" si="12"/>
        <v>-279.62839927746097</v>
      </c>
      <c r="O43">
        <f t="shared" si="13"/>
        <v>-169.745006889283</v>
      </c>
    </row>
    <row r="44" spans="1:15" ht="15">
      <c r="A44" s="4">
        <v>400</v>
      </c>
      <c r="B44">
        <f t="shared" si="0"/>
        <v>219.49031869310318</v>
      </c>
      <c r="C44">
        <f t="shared" si="1"/>
        <v>0.3333361732578037</v>
      </c>
      <c r="D44">
        <f t="shared" si="14"/>
        <v>-0.507098504392337</v>
      </c>
      <c r="E44">
        <f t="shared" si="15"/>
        <v>-0.8404346776501406</v>
      </c>
      <c r="F44">
        <f t="shared" si="16"/>
        <v>-24.860184167671775</v>
      </c>
      <c r="G44">
        <f t="shared" si="17"/>
        <v>634.8289087127532</v>
      </c>
      <c r="H44">
        <f t="shared" si="6"/>
        <v>-0.5471085725702243</v>
      </c>
      <c r="I44">
        <f t="shared" si="7"/>
        <v>92.50772102618733</v>
      </c>
      <c r="J44">
        <f t="shared" si="8"/>
        <v>285.6048218895501</v>
      </c>
      <c r="K44">
        <f t="shared" si="9"/>
        <v>82.51329074513225</v>
      </c>
      <c r="L44">
        <f t="shared" si="10"/>
        <v>0.5648196567235936</v>
      </c>
      <c r="M44">
        <f t="shared" si="11"/>
        <v>0.6725340418465626</v>
      </c>
      <c r="N44">
        <f t="shared" si="12"/>
        <v>-276.1664065964541</v>
      </c>
      <c r="O44">
        <f t="shared" si="13"/>
        <v>-136.03228622375934</v>
      </c>
    </row>
    <row r="45" spans="1:15" ht="15">
      <c r="A45" s="4">
        <v>410</v>
      </c>
      <c r="B45">
        <f t="shared" si="0"/>
        <v>224.22310318073826</v>
      </c>
      <c r="C45">
        <f t="shared" si="1"/>
        <v>0.32679532480563506</v>
      </c>
      <c r="D45">
        <f t="shared" si="14"/>
        <v>-0.5485494024505281</v>
      </c>
      <c r="E45">
        <f t="shared" si="15"/>
        <v>-0.8753447272561632</v>
      </c>
      <c r="F45">
        <f t="shared" si="16"/>
        <v>-5.72007708035818</v>
      </c>
      <c r="G45">
        <f t="shared" si="17"/>
        <v>638.9434688889098</v>
      </c>
      <c r="H45">
        <f t="shared" si="6"/>
        <v>-0.5143618084346949</v>
      </c>
      <c r="I45">
        <f t="shared" si="7"/>
        <v>99.10609918739982</v>
      </c>
      <c r="J45">
        <f t="shared" si="8"/>
        <v>265.14764651193417</v>
      </c>
      <c r="K45">
        <f t="shared" si="9"/>
        <v>79.03232651876174</v>
      </c>
      <c r="L45">
        <f t="shared" si="10"/>
        <v>0.5443683384833106</v>
      </c>
      <c r="M45">
        <f t="shared" si="11"/>
        <v>0.6444426764261278</v>
      </c>
      <c r="N45">
        <f t="shared" si="12"/>
        <v>-268.4444387022873</v>
      </c>
      <c r="O45">
        <f t="shared" si="13"/>
        <v>-106.33865423117952</v>
      </c>
    </row>
    <row r="46" spans="1:15" ht="15">
      <c r="A46" s="4">
        <v>420</v>
      </c>
      <c r="B46">
        <f t="shared" si="0"/>
        <v>229.29457036746422</v>
      </c>
      <c r="C46">
        <f t="shared" si="1"/>
        <v>0.3200558342327217</v>
      </c>
      <c r="D46">
        <f t="shared" si="14"/>
        <v>-0.5880026035475675</v>
      </c>
      <c r="E46">
        <f t="shared" si="15"/>
        <v>-0.9080584377802892</v>
      </c>
      <c r="F46">
        <f t="shared" si="16"/>
        <v>12.061107631256334</v>
      </c>
      <c r="G46">
        <f t="shared" si="17"/>
        <v>642.7865879754631</v>
      </c>
      <c r="H46">
        <f t="shared" si="6"/>
        <v>-0.48300290340866975</v>
      </c>
      <c r="I46">
        <f t="shared" si="7"/>
        <v>105.18769216449448</v>
      </c>
      <c r="J46">
        <f t="shared" si="8"/>
        <v>245.74817195868576</v>
      </c>
      <c r="K46">
        <f t="shared" si="9"/>
        <v>77.09502553735582</v>
      </c>
      <c r="L46">
        <f t="shared" si="10"/>
        <v>0.5204750308856072</v>
      </c>
      <c r="M46">
        <f t="shared" si="11"/>
        <v>0.6162507608034085</v>
      </c>
      <c r="N46">
        <f t="shared" si="12"/>
        <v>-257.6455345218547</v>
      </c>
      <c r="O46">
        <f t="shared" si="13"/>
        <v>-80.67401558990485</v>
      </c>
    </row>
    <row r="47" spans="1:15" ht="15">
      <c r="A47" s="4">
        <v>430</v>
      </c>
      <c r="B47">
        <f t="shared" si="0"/>
        <v>234.68276459936294</v>
      </c>
      <c r="C47">
        <f t="shared" si="1"/>
        <v>0.3131836474951369</v>
      </c>
      <c r="D47">
        <f t="shared" si="14"/>
        <v>-0.625485040239229</v>
      </c>
      <c r="E47">
        <f t="shared" si="15"/>
        <v>-0.938668687734366</v>
      </c>
      <c r="F47">
        <f t="shared" si="16"/>
        <v>28.544560587769467</v>
      </c>
      <c r="G47">
        <f t="shared" si="17"/>
        <v>646.4633794303488</v>
      </c>
      <c r="H47">
        <f t="shared" si="6"/>
        <v>-0.4531873941001157</v>
      </c>
      <c r="I47">
        <f t="shared" si="7"/>
        <v>110.77675277946638</v>
      </c>
      <c r="J47">
        <f t="shared" si="8"/>
        <v>227.51521258195035</v>
      </c>
      <c r="K47">
        <f t="shared" si="9"/>
        <v>76.43556873931225</v>
      </c>
      <c r="L47">
        <f t="shared" si="10"/>
        <v>0.49434412413312956</v>
      </c>
      <c r="M47">
        <f t="shared" si="11"/>
        <v>0.5882780158326676</v>
      </c>
      <c r="N47">
        <f t="shared" si="12"/>
        <v>-244.78124414324785</v>
      </c>
      <c r="O47">
        <f t="shared" si="13"/>
        <v>-58.858728196325885</v>
      </c>
    </row>
    <row r="48" spans="1:15" ht="15">
      <c r="A48" s="4">
        <v>440</v>
      </c>
      <c r="B48">
        <f t="shared" si="0"/>
        <v>240.36638700117786</v>
      </c>
      <c r="C48">
        <f t="shared" si="1"/>
        <v>0.3062375597938405</v>
      </c>
      <c r="D48">
        <f t="shared" si="14"/>
        <v>-0.6610431688506869</v>
      </c>
      <c r="E48">
        <f t="shared" si="15"/>
        <v>-0.9672807286445274</v>
      </c>
      <c r="F48">
        <f t="shared" si="16"/>
        <v>43.80130440238622</v>
      </c>
      <c r="G48">
        <f t="shared" si="17"/>
        <v>650.0617622297789</v>
      </c>
      <c r="H48">
        <f t="shared" si="6"/>
        <v>-0.42500657448866735</v>
      </c>
      <c r="I48">
        <f t="shared" si="7"/>
        <v>115.9016836122329</v>
      </c>
      <c r="J48">
        <f t="shared" si="8"/>
        <v>210.50162023723828</v>
      </c>
      <c r="K48">
        <f t="shared" si="9"/>
        <v>76.81128297109797</v>
      </c>
      <c r="L48">
        <f t="shared" si="10"/>
        <v>0.4669782708582783</v>
      </c>
      <c r="M48">
        <f t="shared" si="11"/>
        <v>0.5607864857380226</v>
      </c>
      <c r="N48">
        <f t="shared" si="12"/>
        <v>-230.68053083416208</v>
      </c>
      <c r="O48">
        <f t="shared" si="13"/>
        <v>-40.5921281019985</v>
      </c>
    </row>
    <row r="49" spans="1:15" ht="15">
      <c r="A49" s="4">
        <v>450</v>
      </c>
      <c r="B49">
        <f t="shared" si="0"/>
        <v>246.32498858215746</v>
      </c>
      <c r="C49">
        <f t="shared" si="1"/>
        <v>0.299269003458907</v>
      </c>
      <c r="D49">
        <f t="shared" si="14"/>
        <v>-0.6947382761967033</v>
      </c>
      <c r="E49">
        <f t="shared" si="15"/>
        <v>-0.9940072796556103</v>
      </c>
      <c r="F49">
        <f t="shared" si="16"/>
        <v>57.90806641813174</v>
      </c>
      <c r="G49">
        <f t="shared" si="17"/>
        <v>653.653692468786</v>
      </c>
      <c r="H49">
        <f t="shared" si="6"/>
        <v>-0.39849935612136794</v>
      </c>
      <c r="I49">
        <f t="shared" si="7"/>
        <v>120.5932914307364</v>
      </c>
      <c r="J49">
        <f t="shared" si="8"/>
        <v>194.716799932407</v>
      </c>
      <c r="K49">
        <f t="shared" si="9"/>
        <v>78.00714204683052</v>
      </c>
      <c r="L49">
        <f t="shared" si="10"/>
        <v>0.4391825230445215</v>
      </c>
      <c r="M49">
        <f t="shared" si="11"/>
        <v>0.5339837827147472</v>
      </c>
      <c r="N49">
        <f t="shared" si="12"/>
        <v>-215.9969847676694</v>
      </c>
      <c r="O49">
        <f t="shared" si="13"/>
        <v>-25.507891609399042</v>
      </c>
    </row>
    <row r="50" spans="1:15" ht="15">
      <c r="A50" s="4">
        <v>460</v>
      </c>
      <c r="B50">
        <f t="shared" si="0"/>
        <v>252.53910588263355</v>
      </c>
      <c r="C50">
        <f t="shared" si="1"/>
        <v>0.2923221571184924</v>
      </c>
      <c r="D50">
        <f t="shared" si="14"/>
        <v>-0.7266423406817256</v>
      </c>
      <c r="E50">
        <f t="shared" si="15"/>
        <v>-1.018964497800218</v>
      </c>
      <c r="F50">
        <f t="shared" si="16"/>
        <v>70.94397855892106</v>
      </c>
      <c r="G50">
        <f t="shared" si="17"/>
        <v>657.2967891925637</v>
      </c>
      <c r="H50">
        <f t="shared" si="6"/>
        <v>-0.3736634970330721</v>
      </c>
      <c r="I50">
        <f t="shared" si="7"/>
        <v>124.88338557523647</v>
      </c>
      <c r="J50">
        <f t="shared" si="8"/>
        <v>180.13794794181683</v>
      </c>
      <c r="K50">
        <f t="shared" si="9"/>
        <v>79.83722236968694</v>
      </c>
      <c r="L50">
        <f t="shared" si="10"/>
        <v>0.41158053471603456</v>
      </c>
      <c r="M50">
        <f t="shared" si="11"/>
        <v>0.5080280983442047</v>
      </c>
      <c r="N50">
        <f t="shared" si="12"/>
        <v>-201.22687420527777</v>
      </c>
      <c r="O50">
        <f t="shared" si="13"/>
        <v>-13.215495522141657</v>
      </c>
    </row>
    <row r="51" spans="1:15" ht="15">
      <c r="A51" s="4">
        <v>470</v>
      </c>
      <c r="B51">
        <f t="shared" si="0"/>
        <v>258.9903473104741</v>
      </c>
      <c r="C51">
        <f t="shared" si="1"/>
        <v>0.2854342898357366</v>
      </c>
      <c r="D51">
        <f aca="true" t="shared" si="18" ref="D51:D59">+ATAN2($B$1,($B$4-A51))</f>
        <v>-0.7568345055586883</v>
      </c>
      <c r="E51">
        <f aca="true" t="shared" si="19" ref="E51:E59">+D51-C51</f>
        <v>-1.042268795394425</v>
      </c>
      <c r="F51">
        <f aca="true" t="shared" si="20" ref="F51:F59">-(B51+$B$3)*COS(E51)-$B$5*SIN(E51)</f>
        <v>82.98805038271888</v>
      </c>
      <c r="G51">
        <f aca="true" t="shared" si="21" ref="G51:G59">-(B51+$B$3)*SIN(E51)+$B$5*COS(E51)</f>
        <v>661.0361344445032</v>
      </c>
      <c r="H51">
        <f aca="true" t="shared" si="22" ref="H51:H59">-$D$3/B51*COS(E51)</f>
        <v>-0.3504656511627375</v>
      </c>
      <c r="I51">
        <f aca="true" t="shared" si="23" ref="I51:I59">-$D$3/B51*($B$2*COS(E51)+B51*SIN(E51))</f>
        <v>128.8037035470368</v>
      </c>
      <c r="J51">
        <f aca="true" t="shared" si="24" ref="J51:J59">-H51*G51-I51*COS(E51)</f>
        <v>166.7196026959304</v>
      </c>
      <c r="K51">
        <f aca="true" t="shared" si="25" ref="K51:K59">+F51*H51-I51*SIN(E51)</f>
        <v>82.14404365585303</v>
      </c>
      <c r="L51">
        <f aca="true" t="shared" si="26" ref="L51:L59">$D$3/B51^2*(H51*B51*SIN(E51)+I51*COS(E51))</f>
        <v>0.3846372570525304</v>
      </c>
      <c r="M51">
        <f aca="true" t="shared" si="27" ref="M51:M59">$D$3/B51^2*(($B$2*H51-I51)*SIN(E51)-H51*B51*COS(E51))</f>
        <v>0.4830341701950028</v>
      </c>
      <c r="N51">
        <f aca="true" t="shared" si="28" ref="N51:N59">-(F51*H51^2+G51*L51)+2*I51*H51*SIN(E51)-M51*COS(E51)</f>
        <v>-186.73226540325146</v>
      </c>
      <c r="O51">
        <f aca="true" t="shared" si="29" ref="O51:O59">(F51*L51-G51*H51^2)-2*I51*H51*COS(E51)-M51*SIN(E51)</f>
        <v>-3.329029392351376</v>
      </c>
    </row>
    <row r="52" spans="1:15" ht="15">
      <c r="A52" s="4">
        <v>480</v>
      </c>
      <c r="B52">
        <f t="shared" si="0"/>
        <v>265.66143867712526</v>
      </c>
      <c r="C52">
        <f t="shared" si="1"/>
        <v>0.27863626295134647</v>
      </c>
      <c r="D52">
        <f t="shared" si="18"/>
        <v>-0.7853981633974483</v>
      </c>
      <c r="E52">
        <f t="shared" si="19"/>
        <v>-1.0640344263487949</v>
      </c>
      <c r="F52">
        <f t="shared" si="20"/>
        <v>94.11732097165401</v>
      </c>
      <c r="G52">
        <f t="shared" si="21"/>
        <v>664.9060886913026</v>
      </c>
      <c r="H52">
        <f t="shared" si="22"/>
        <v>-0.32884997925933235</v>
      </c>
      <c r="I52">
        <f t="shared" si="23"/>
        <v>132.3851268425331</v>
      </c>
      <c r="J52">
        <f t="shared" si="24"/>
        <v>154.4014097064321</v>
      </c>
      <c r="K52">
        <f t="shared" si="25"/>
        <v>84.79657718142113</v>
      </c>
      <c r="L52">
        <f t="shared" si="26"/>
        <v>0.35868400163979314</v>
      </c>
      <c r="M52">
        <f t="shared" si="27"/>
        <v>0.4590795737927908</v>
      </c>
      <c r="N52">
        <f t="shared" si="28"/>
        <v>-172.76522057368985</v>
      </c>
      <c r="O52">
        <f t="shared" si="29"/>
        <v>4.514438928422351</v>
      </c>
    </row>
    <row r="53" spans="1:15" ht="15">
      <c r="A53" s="4">
        <v>490</v>
      </c>
      <c r="B53">
        <f t="shared" si="0"/>
        <v>272.53623612283195</v>
      </c>
      <c r="C53">
        <f t="shared" si="1"/>
        <v>0.2719531249359159</v>
      </c>
      <c r="D53">
        <f t="shared" si="18"/>
        <v>-0.8124186125847132</v>
      </c>
      <c r="E53">
        <f t="shared" si="19"/>
        <v>-1.084371737520629</v>
      </c>
      <c r="F53">
        <f t="shared" si="20"/>
        <v>104.40557869431143</v>
      </c>
      <c r="G53">
        <f t="shared" si="21"/>
        <v>668.9320164589487</v>
      </c>
      <c r="H53">
        <f t="shared" si="22"/>
        <v>-0.3087452677397569</v>
      </c>
      <c r="I53">
        <f t="shared" si="23"/>
        <v>135.657140967969</v>
      </c>
      <c r="J53">
        <f t="shared" si="24"/>
        <v>143.11419713323062</v>
      </c>
      <c r="K53">
        <f t="shared" si="25"/>
        <v>87.68752675852721</v>
      </c>
      <c r="L53">
        <f t="shared" si="26"/>
        <v>0.33394310635317115</v>
      </c>
      <c r="M53">
        <f t="shared" si="27"/>
        <v>0.43621088911626904</v>
      </c>
      <c r="N53">
        <f t="shared" si="28"/>
        <v>-159.49061254057483</v>
      </c>
      <c r="O53">
        <f t="shared" si="29"/>
        <v>10.644510746735385</v>
      </c>
    </row>
    <row r="54" spans="1:15" ht="15">
      <c r="A54" s="4">
        <v>500</v>
      </c>
      <c r="B54">
        <f t="shared" si="0"/>
        <v>279.5997138768207</v>
      </c>
      <c r="C54">
        <f t="shared" si="1"/>
        <v>0.2654047481376771</v>
      </c>
      <c r="D54">
        <f t="shared" si="18"/>
        <v>-0.83798122500839</v>
      </c>
      <c r="E54">
        <f t="shared" si="19"/>
        <v>-1.1033859731460671</v>
      </c>
      <c r="F54">
        <f t="shared" si="20"/>
        <v>113.92253737015946</v>
      </c>
      <c r="G54">
        <f t="shared" si="21"/>
        <v>673.131860018992</v>
      </c>
      <c r="H54">
        <f t="shared" si="22"/>
        <v>-0.2900706334096053</v>
      </c>
      <c r="I54">
        <f t="shared" si="23"/>
        <v>138.6474921386832</v>
      </c>
      <c r="J54">
        <f t="shared" si="24"/>
        <v>132.78456328852826</v>
      </c>
      <c r="K54">
        <f t="shared" si="25"/>
        <v>90.73031788157854</v>
      </c>
      <c r="L54">
        <f t="shared" si="26"/>
        <v>0.31055055252581903</v>
      </c>
      <c r="M54">
        <f t="shared" si="27"/>
        <v>0.41444944740073675</v>
      </c>
      <c r="N54">
        <f t="shared" si="28"/>
        <v>-147.00625737032018</v>
      </c>
      <c r="O54">
        <f t="shared" si="29"/>
        <v>15.352866215636565</v>
      </c>
    </row>
    <row r="55" spans="1:15" ht="15">
      <c r="A55" s="4">
        <v>510</v>
      </c>
      <c r="B55">
        <f t="shared" si="0"/>
        <v>286.8379333351849</v>
      </c>
      <c r="C55">
        <f t="shared" si="1"/>
        <v>0.25900646925076065</v>
      </c>
      <c r="D55">
        <f t="shared" si="18"/>
        <v>-0.8621700546672264</v>
      </c>
      <c r="E55">
        <f t="shared" si="19"/>
        <v>-1.121176523917987</v>
      </c>
      <c r="F55">
        <f t="shared" si="20"/>
        <v>122.73336644675618</v>
      </c>
      <c r="G55">
        <f t="shared" si="21"/>
        <v>677.5175309625915</v>
      </c>
      <c r="H55">
        <f t="shared" si="22"/>
        <v>-0.2727399651837671</v>
      </c>
      <c r="I55">
        <f t="shared" si="23"/>
        <v>141.3819964304922</v>
      </c>
      <c r="J55">
        <f t="shared" si="24"/>
        <v>123.33821841707716</v>
      </c>
      <c r="K55">
        <f t="shared" si="25"/>
        <v>93.85608643209501</v>
      </c>
      <c r="L55">
        <f t="shared" si="26"/>
        <v>0.2885757101228423</v>
      </c>
      <c r="M55">
        <f t="shared" si="27"/>
        <v>0.3937964898633867</v>
      </c>
      <c r="N55">
        <f t="shared" si="28"/>
        <v>-135.35986639453327</v>
      </c>
      <c r="O55">
        <f t="shared" si="29"/>
        <v>18.89256019957559</v>
      </c>
    </row>
    <row r="56" spans="1:15" ht="15">
      <c r="A56" s="4">
        <v>520</v>
      </c>
      <c r="B56">
        <f t="shared" si="0"/>
        <v>294.2379989056478</v>
      </c>
      <c r="C56">
        <f t="shared" si="1"/>
        <v>0.2527697066853283</v>
      </c>
      <c r="D56">
        <f t="shared" si="18"/>
        <v>-0.8850668158886104</v>
      </c>
      <c r="E56">
        <f t="shared" si="19"/>
        <v>-1.1378365225739386</v>
      </c>
      <c r="F56">
        <f t="shared" si="20"/>
        <v>130.89848661445436</v>
      </c>
      <c r="G56">
        <f t="shared" si="21"/>
        <v>682.0961117108757</v>
      </c>
      <c r="H56">
        <f t="shared" si="22"/>
        <v>-0.256665285425736</v>
      </c>
      <c r="I56">
        <f t="shared" si="23"/>
        <v>143.88446283633172</v>
      </c>
      <c r="J56">
        <f t="shared" si="24"/>
        <v>114.70232391763028</v>
      </c>
      <c r="K56">
        <f t="shared" si="25"/>
        <v>97.01084588568264</v>
      </c>
      <c r="L56">
        <f t="shared" si="26"/>
        <v>0.2680379521414731</v>
      </c>
      <c r="M56">
        <f t="shared" si="27"/>
        <v>0.3742376640177416</v>
      </c>
      <c r="N56">
        <f t="shared" si="28"/>
        <v>-124.56281835311619</v>
      </c>
      <c r="O56">
        <f t="shared" si="29"/>
        <v>21.479751290334253</v>
      </c>
    </row>
    <row r="57" spans="1:15" ht="15">
      <c r="A57" s="4">
        <v>530</v>
      </c>
      <c r="B57">
        <f t="shared" si="0"/>
        <v>301.7880050631569</v>
      </c>
      <c r="C57">
        <f t="shared" si="1"/>
        <v>0.24670253739177578</v>
      </c>
      <c r="D57">
        <f t="shared" si="18"/>
        <v>-0.906750163968212</v>
      </c>
      <c r="E57">
        <f t="shared" si="19"/>
        <v>-1.1534527013599878</v>
      </c>
      <c r="F57">
        <f t="shared" si="20"/>
        <v>138.47355755641908</v>
      </c>
      <c r="G57">
        <f t="shared" si="21"/>
        <v>686.8708733028164</v>
      </c>
      <c r="H57">
        <f t="shared" si="22"/>
        <v>-0.2417592176014324</v>
      </c>
      <c r="I57">
        <f t="shared" si="23"/>
        <v>146.17669822408448</v>
      </c>
      <c r="J57">
        <f t="shared" si="24"/>
        <v>106.80705060082583</v>
      </c>
      <c r="K57">
        <f t="shared" si="25"/>
        <v>100.15292985809225</v>
      </c>
      <c r="L57">
        <f t="shared" si="26"/>
        <v>0.24892023073995</v>
      </c>
      <c r="M57">
        <f t="shared" si="27"/>
        <v>0.3557468487856295</v>
      </c>
      <c r="N57">
        <f t="shared" si="28"/>
        <v>-114.60102853721581</v>
      </c>
      <c r="O57">
        <f t="shared" si="29"/>
        <v>23.296803242930217</v>
      </c>
    </row>
    <row r="58" spans="1:15" ht="15">
      <c r="A58" s="4">
        <v>540</v>
      </c>
      <c r="B58">
        <f t="shared" si="0"/>
        <v>309.4769781421552</v>
      </c>
      <c r="C58">
        <f t="shared" si="1"/>
        <v>0.24081022303508512</v>
      </c>
      <c r="D58">
        <f t="shared" si="18"/>
        <v>-0.9272952180016122</v>
      </c>
      <c r="E58">
        <f t="shared" si="19"/>
        <v>-1.1681054410366973</v>
      </c>
      <c r="F58">
        <f t="shared" si="20"/>
        <v>145.50959927241888</v>
      </c>
      <c r="G58">
        <f t="shared" si="21"/>
        <v>691.8421241268443</v>
      </c>
      <c r="H58">
        <f t="shared" si="22"/>
        <v>-0.22793673477574883</v>
      </c>
      <c r="I58">
        <f t="shared" si="23"/>
        <v>148.2785686215726</v>
      </c>
      <c r="J58">
        <f t="shared" si="24"/>
        <v>99.58654588633169</v>
      </c>
      <c r="K58">
        <f t="shared" si="25"/>
        <v>103.25075041272251</v>
      </c>
      <c r="L58">
        <f t="shared" si="26"/>
        <v>0.23117990149613063</v>
      </c>
      <c r="M58">
        <f t="shared" si="27"/>
        <v>0.33828934179752757</v>
      </c>
      <c r="N58">
        <f t="shared" si="28"/>
        <v>-105.44331652582885</v>
      </c>
      <c r="O58">
        <f t="shared" si="29"/>
        <v>24.49602497194168</v>
      </c>
    </row>
    <row r="59" spans="1:15" ht="15">
      <c r="A59" s="4">
        <v>550</v>
      </c>
      <c r="B59">
        <f t="shared" si="0"/>
        <v>317.29481558953967</v>
      </c>
      <c r="C59">
        <f t="shared" si="1"/>
        <v>0.23509568090355445</v>
      </c>
      <c r="D59">
        <f t="shared" si="18"/>
        <v>-0.9467732738181398</v>
      </c>
      <c r="E59">
        <f t="shared" si="19"/>
        <v>-1.1818689547216943</v>
      </c>
      <c r="F59">
        <f t="shared" si="20"/>
        <v>152.0532015684427</v>
      </c>
      <c r="G59">
        <f t="shared" si="21"/>
        <v>697.0079083562381</v>
      </c>
      <c r="H59">
        <f t="shared" si="22"/>
        <v>-0.2151163430458636</v>
      </c>
      <c r="I59">
        <f t="shared" si="23"/>
        <v>150.20809704457383</v>
      </c>
      <c r="J59">
        <f t="shared" si="24"/>
        <v>92.9794657316174</v>
      </c>
      <c r="K59">
        <f t="shared" si="25"/>
        <v>106.28087618680453</v>
      </c>
      <c r="L59">
        <f t="shared" si="26"/>
        <v>0.214757168524983</v>
      </c>
      <c r="M59">
        <f t="shared" si="27"/>
        <v>0.3218244666057453</v>
      </c>
      <c r="N59">
        <f t="shared" si="28"/>
        <v>-97.04770443931443</v>
      </c>
      <c r="O59">
        <f t="shared" si="29"/>
        <v>25.203568742917195</v>
      </c>
    </row>
    <row r="60" spans="1:15" ht="15">
      <c r="A60" s="4">
        <v>560</v>
      </c>
      <c r="B60">
        <f t="shared" si="0"/>
        <v>325.2322247256566</v>
      </c>
      <c r="C60">
        <f t="shared" si="1"/>
        <v>0.22955989884283964</v>
      </c>
      <c r="D60">
        <f>+ATAN2($B$1,($B$4-A60))</f>
        <v>-0.9652516631899266</v>
      </c>
      <c r="E60">
        <f>+D60-C60</f>
        <v>-1.1948115620327662</v>
      </c>
      <c r="F60">
        <f>-(B60+$B$3)*COS(E60)-$B$5*SIN(E60)</f>
        <v>158.14678744207697</v>
      </c>
      <c r="G60">
        <f>-(B60+$B$3)*SIN(E60)+$B$5*COS(E60)</f>
        <v>702.364574116324</v>
      </c>
      <c r="H60">
        <f>-$D$3/B60*COS(E60)</f>
        <v>-0.20322083058621285</v>
      </c>
      <c r="I60">
        <f>-$D$3/B60*($B$2*COS(E60)+B60*SIN(E60))</f>
        <v>151.98158300641455</v>
      </c>
      <c r="J60">
        <f>-H60*G60-I60*COS(E60)</f>
        <v>86.92919490448955</v>
      </c>
      <c r="K60">
        <f>+F60*H60-I60*SIN(E60)</f>
        <v>109.22641273256806</v>
      </c>
      <c r="L60">
        <f>$D$3/B60^2*(H60*B60*SIN(E60)+I60*COS(E60))</f>
        <v>0.19958154138720827</v>
      </c>
      <c r="M60">
        <f>$D$3/B60^2*(($B$2*H60-I60)*SIN(E60)-H60*B60*COS(E60))</f>
        <v>0.30630766903645446</v>
      </c>
      <c r="N60">
        <f>-(F60*H60^2+G60*L60)+2*I60*H60*SIN(E60)-M60*COS(E60)</f>
        <v>-89.3660547154876</v>
      </c>
      <c r="O60">
        <f>(F60*L60-G60*H60^2)-2*I60*H60*COS(E60)-M60*SIN(E60)</f>
        <v>25.52319226156901</v>
      </c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Eres Söylemez</dc:creator>
  <cp:keywords/>
  <dc:description/>
  <cp:lastModifiedBy>Prof. Dr. Eres Soylemez</cp:lastModifiedBy>
  <dcterms:created xsi:type="dcterms:W3CDTF">2000-03-02T11:18:49Z</dcterms:created>
  <dcterms:modified xsi:type="dcterms:W3CDTF">2001-03-22T14:58:58Z</dcterms:modified>
  <cp:category/>
  <cp:version/>
  <cp:contentType/>
  <cp:contentStatus/>
</cp:coreProperties>
</file>