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225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<sst xmlns="http://schemas.openxmlformats.org/spreadsheetml/2006/main" count="34" uniqueCount="33">
  <si>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g</t>
  </si>
  <si>
    <t>f</t>
  </si>
  <si>
    <t>s</t>
  </si>
  <si>
    <t>KONUM ANALİZİ</t>
  </si>
  <si>
    <r>
      <t>b</t>
    </r>
    <r>
      <rPr>
        <vertAlign val="subscript"/>
        <sz val="14"/>
        <rFont val="Symbol"/>
        <family val="1"/>
      </rPr>
      <t>1</t>
    </r>
  </si>
  <si>
    <r>
      <t>m</t>
    </r>
    <r>
      <rPr>
        <vertAlign val="subscript"/>
        <sz val="14"/>
        <rFont val="Symbol"/>
        <family val="1"/>
      </rPr>
      <t>1</t>
    </r>
  </si>
  <si>
    <r>
      <t>q</t>
    </r>
    <r>
      <rPr>
        <vertAlign val="subscript"/>
        <sz val="14"/>
        <rFont val="Times New Roman TUR"/>
        <family val="1"/>
      </rPr>
      <t>14</t>
    </r>
  </si>
  <si>
    <r>
      <t>q</t>
    </r>
    <r>
      <rPr>
        <vertAlign val="subscript"/>
        <sz val="14"/>
        <rFont val="Times New Roman TUR"/>
        <family val="1"/>
      </rPr>
      <t>13</t>
    </r>
  </si>
  <si>
    <r>
      <t>x</t>
    </r>
    <r>
      <rPr>
        <vertAlign val="subscript"/>
        <sz val="14"/>
        <rFont val="Times New Roman TUR"/>
        <family val="1"/>
      </rPr>
      <t>a</t>
    </r>
  </si>
  <si>
    <r>
      <t>y</t>
    </r>
    <r>
      <rPr>
        <vertAlign val="subscript"/>
        <sz val="14"/>
        <rFont val="Times New Roman TUR"/>
        <family val="1"/>
      </rPr>
      <t>a</t>
    </r>
  </si>
  <si>
    <r>
      <t>x</t>
    </r>
    <r>
      <rPr>
        <vertAlign val="subscript"/>
        <sz val="14"/>
        <rFont val="Times New Roman TUR"/>
        <family val="1"/>
      </rPr>
      <t>d</t>
    </r>
  </si>
  <si>
    <r>
      <t>y</t>
    </r>
    <r>
      <rPr>
        <vertAlign val="subscript"/>
        <sz val="14"/>
        <rFont val="Times New Roman TUR"/>
        <family val="1"/>
      </rPr>
      <t>d</t>
    </r>
  </si>
  <si>
    <r>
      <t>s</t>
    </r>
    <r>
      <rPr>
        <vertAlign val="subscript"/>
        <sz val="14"/>
        <rFont val="Times New Roman TUR"/>
        <family val="1"/>
      </rPr>
      <t>s</t>
    </r>
  </si>
  <si>
    <r>
      <t>y</t>
    </r>
    <r>
      <rPr>
        <vertAlign val="subscript"/>
        <sz val="14"/>
        <rFont val="Symbol"/>
        <family val="1"/>
      </rPr>
      <t>2</t>
    </r>
  </si>
  <si>
    <r>
      <t>m</t>
    </r>
    <r>
      <rPr>
        <vertAlign val="subscript"/>
        <sz val="14"/>
        <rFont val="Symbol"/>
        <family val="1"/>
      </rPr>
      <t>2</t>
    </r>
  </si>
  <si>
    <r>
      <t>x</t>
    </r>
    <r>
      <rPr>
        <vertAlign val="subscript"/>
        <sz val="14"/>
        <rFont val="Times New Roman TUR"/>
        <family val="1"/>
      </rPr>
      <t>f</t>
    </r>
  </si>
  <si>
    <r>
      <t>y</t>
    </r>
    <r>
      <rPr>
        <vertAlign val="subscript"/>
        <sz val="14"/>
        <rFont val="Times New Roman TUR"/>
        <family val="1"/>
      </rPr>
      <t>f</t>
    </r>
  </si>
  <si>
    <r>
      <t>x</t>
    </r>
    <r>
      <rPr>
        <vertAlign val="subscript"/>
        <sz val="14"/>
        <rFont val="Times New Roman TUR"/>
        <family val="1"/>
      </rPr>
      <t>B</t>
    </r>
    <r>
      <rPr>
        <sz val="14"/>
        <rFont val="Times New Roman Tur"/>
        <family val="0"/>
      </rPr>
      <t>/C</t>
    </r>
    <r>
      <rPr>
        <vertAlign val="subscript"/>
        <sz val="14"/>
        <rFont val="Times New Roman TUR"/>
        <family val="1"/>
      </rPr>
      <t>0</t>
    </r>
  </si>
  <si>
    <r>
      <t>y</t>
    </r>
    <r>
      <rPr>
        <vertAlign val="subscript"/>
        <sz val="14"/>
        <rFont val="Times New Roman TUR"/>
        <family val="1"/>
      </rPr>
      <t>B</t>
    </r>
    <r>
      <rPr>
        <sz val="14"/>
        <rFont val="Times New Roman Tur"/>
        <family val="0"/>
      </rPr>
      <t>/C</t>
    </r>
    <r>
      <rPr>
        <vertAlign val="subscript"/>
        <sz val="14"/>
        <rFont val="Times New Roman TUR"/>
        <family val="1"/>
      </rPr>
      <t>0</t>
    </r>
  </si>
  <si>
    <r>
      <t>a</t>
    </r>
    <r>
      <rPr>
        <vertAlign val="subscript"/>
        <sz val="11"/>
        <rFont val="Times New Roman TUR"/>
        <family val="1"/>
      </rPr>
      <t>1</t>
    </r>
  </si>
  <si>
    <r>
      <t>a</t>
    </r>
    <r>
      <rPr>
        <vertAlign val="subscript"/>
        <sz val="11"/>
        <rFont val="Times New Roman TUR"/>
        <family val="1"/>
      </rPr>
      <t>2</t>
    </r>
  </si>
  <si>
    <r>
      <t>a</t>
    </r>
    <r>
      <rPr>
        <vertAlign val="subscript"/>
        <sz val="11"/>
        <rFont val="Times New Roman TUR"/>
        <family val="1"/>
      </rPr>
      <t>3</t>
    </r>
  </si>
  <si>
    <r>
      <t>a</t>
    </r>
    <r>
      <rPr>
        <vertAlign val="subscript"/>
        <sz val="11"/>
        <rFont val="Times New Roman TUR"/>
        <family val="1"/>
      </rPr>
      <t>4</t>
    </r>
  </si>
  <si>
    <r>
      <t>a</t>
    </r>
    <r>
      <rPr>
        <vertAlign val="subscript"/>
        <sz val="11"/>
        <rFont val="Times New Roman TUR"/>
        <family val="1"/>
      </rPr>
      <t>5</t>
    </r>
  </si>
  <si>
    <r>
      <t>a</t>
    </r>
    <r>
      <rPr>
        <vertAlign val="subscript"/>
        <sz val="11"/>
        <rFont val="Times New Roman TUR"/>
        <family val="1"/>
      </rPr>
      <t>6</t>
    </r>
  </si>
  <si>
    <r>
      <t>b</t>
    </r>
    <r>
      <rPr>
        <vertAlign val="subscript"/>
        <sz val="11"/>
        <rFont val="Times New Roman TUR"/>
        <family val="1"/>
      </rPr>
      <t>1</t>
    </r>
  </si>
  <si>
    <r>
      <t>b</t>
    </r>
    <r>
      <rPr>
        <vertAlign val="subscript"/>
        <sz val="11"/>
        <rFont val="Times New Roman TUR"/>
        <family val="1"/>
      </rPr>
      <t>3</t>
    </r>
  </si>
  <si>
    <r>
      <t>b</t>
    </r>
    <r>
      <rPr>
        <vertAlign val="subscript"/>
        <sz val="11"/>
        <rFont val="Times New Roman TUR"/>
        <family val="1"/>
      </rPr>
      <t>6</t>
    </r>
  </si>
  <si>
    <r>
      <t>c</t>
    </r>
    <r>
      <rPr>
        <vertAlign val="subscript"/>
        <sz val="11"/>
        <rFont val="Times New Roman TUR"/>
        <family val="1"/>
      </rPr>
      <t>3</t>
    </r>
  </si>
  <si>
    <r>
      <t>w</t>
    </r>
    <r>
      <rPr>
        <vertAlign val="subscript"/>
        <sz val="11"/>
        <rFont val="Times New Roman TUR"/>
        <family val="1"/>
      </rPr>
      <t>12</t>
    </r>
  </si>
  <si>
    <t>BALYALAMA MEKANİZMASI</t>
  </si>
  <si>
    <r>
      <t>q</t>
    </r>
    <r>
      <rPr>
        <vertAlign val="subscript"/>
        <sz val="14"/>
        <rFont val="Symbol"/>
        <family val="1"/>
      </rPr>
      <t>15</t>
    </r>
  </si>
  <si>
    <r>
      <t>q</t>
    </r>
    <r>
      <rPr>
        <vertAlign val="subscript"/>
        <sz val="14"/>
        <rFont val="Symbol"/>
        <family val="1"/>
      </rPr>
      <t>16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</si>
</sst>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11">
    <font>
      <sz val="11"/>
      <name val="Times New Roman Tur"/>
      <family val="0"/>
    </font>
    <font>
      <sz val="11"/>
      <name val="Symbol"/>
      <family val="1"/>
    </font>
    <font>
      <sz val="12"/>
      <name val="Symbol"/>
      <family val="1"/>
    </font>
    <font>
      <sz val="8"/>
      <name val="Times New Roman Tur"/>
      <family val="0"/>
    </font>
    <font>
      <b/>
      <i/>
      <sz val="26"/>
      <name val="Times New Roman Tur"/>
      <family val="1"/>
    </font>
    <font>
      <vertAlign val="subscript"/>
      <sz val="11"/>
      <name val="Times New Roman TUR"/>
      <family val="1"/>
    </font>
    <font>
      <sz val="14"/>
      <name val="Times New Roman Tur"/>
      <family val="0"/>
    </font>
    <font>
      <sz val="14"/>
      <name val="Symbol"/>
      <family val="1"/>
    </font>
    <font>
      <vertAlign val="subscript"/>
      <sz val="14"/>
      <name val="Symbol"/>
      <family val="1"/>
    </font>
    <font>
      <vertAlign val="subscript"/>
      <sz val="14"/>
      <name val="Times New Roman TUR"/>
      <family val="1"/>
    </font>
    <font>
      <b/>
      <sz val="11"/>
      <name val="Times New Roman Tur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0225"/>
          <c:w val="0.8795"/>
          <c:h val="0.997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Sheet1!$U$15:$U$51</c:f>
              <c:numCache>
                <c:ptCount val="37"/>
                <c:pt idx="0">
                  <c:v>596.6445545571353</c:v>
                </c:pt>
                <c:pt idx="1">
                  <c:v>635.931086150917</c:v>
                </c:pt>
                <c:pt idx="2">
                  <c:v>676.2492122712504</c:v>
                </c:pt>
                <c:pt idx="3">
                  <c:v>713.6056812065269</c:v>
                </c:pt>
                <c:pt idx="4">
                  <c:v>745.265773404187</c:v>
                </c:pt>
                <c:pt idx="5">
                  <c:v>770.0989495235729</c:v>
                </c:pt>
                <c:pt idx="6">
                  <c:v>788.3948419741921</c:v>
                </c:pt>
                <c:pt idx="7">
                  <c:v>801.3945961935956</c:v>
                </c:pt>
                <c:pt idx="8">
                  <c:v>810.7766884263425</c:v>
                </c:pt>
                <c:pt idx="9">
                  <c:v>818.2164428669394</c:v>
                </c:pt>
                <c:pt idx="10">
                  <c:v>825.0474569506669</c:v>
                </c:pt>
                <c:pt idx="11">
                  <c:v>832.0303657366509</c:v>
                </c:pt>
                <c:pt idx="12">
                  <c:v>839.2547744690457</c:v>
                </c:pt>
                <c:pt idx="13">
                  <c:v>846.2205652978687</c:v>
                </c:pt>
                <c:pt idx="14">
                  <c:v>852.1208355132652</c:v>
                </c:pt>
                <c:pt idx="15">
                  <c:v>856.2571337355107</c:v>
                </c:pt>
                <c:pt idx="16">
                  <c:v>858.3931659093862</c:v>
                </c:pt>
                <c:pt idx="17">
                  <c:v>858.7848055020456</c:v>
                </c:pt>
                <c:pt idx="18">
                  <c:v>857.7030301246864</c:v>
                </c:pt>
                <c:pt idx="19">
                  <c:v>854.6570174523454</c:v>
                </c:pt>
                <c:pt idx="20">
                  <c:v>848.1768952406571</c:v>
                </c:pt>
                <c:pt idx="21">
                  <c:v>836.5986730239972</c:v>
                </c:pt>
                <c:pt idx="22">
                  <c:v>818.8981893289853</c:v>
                </c:pt>
                <c:pt idx="23">
                  <c:v>794.9057762165676</c:v>
                </c:pt>
                <c:pt idx="24">
                  <c:v>765.1798184016485</c:v>
                </c:pt>
                <c:pt idx="25">
                  <c:v>730.841814722218</c:v>
                </c:pt>
                <c:pt idx="26">
                  <c:v>693.4488881322386</c:v>
                </c:pt>
                <c:pt idx="27">
                  <c:v>654.8963933331295</c:v>
                </c:pt>
                <c:pt idx="28">
                  <c:v>617.3338465840778</c:v>
                </c:pt>
                <c:pt idx="29">
                  <c:v>583.0801252905874</c:v>
                </c:pt>
                <c:pt idx="30">
                  <c:v>554.5235240808101</c:v>
                </c:pt>
                <c:pt idx="31">
                  <c:v>533.9871863281243</c:v>
                </c:pt>
                <c:pt idx="32">
                  <c:v>523.5329771429435</c:v>
                </c:pt>
                <c:pt idx="33">
                  <c:v>524.6754308877555</c:v>
                </c:pt>
                <c:pt idx="34">
                  <c:v>538.0012755672333</c:v>
                </c:pt>
                <c:pt idx="35">
                  <c:v>562.7642848351893</c:v>
                </c:pt>
                <c:pt idx="36">
                  <c:v>596.6445545571353</c:v>
                </c:pt>
              </c:numCache>
            </c:numRef>
          </c:xVal>
          <c:yVal>
            <c:numRef>
              <c:f>Sheet1!$V$15:$V$51</c:f>
              <c:numCache>
                <c:ptCount val="37"/>
                <c:pt idx="0">
                  <c:v>983.6169459313597</c:v>
                </c:pt>
                <c:pt idx="1">
                  <c:v>996.4153996176885</c:v>
                </c:pt>
                <c:pt idx="2">
                  <c:v>1002.5560970860895</c:v>
                </c:pt>
                <c:pt idx="3">
                  <c:v>1002.2126923201515</c:v>
                </c:pt>
                <c:pt idx="4">
                  <c:v>995.8408078389339</c:v>
                </c:pt>
                <c:pt idx="5">
                  <c:v>983.7409014525199</c:v>
                </c:pt>
                <c:pt idx="6">
                  <c:v>965.7458441799962</c:v>
                </c:pt>
                <c:pt idx="7">
                  <c:v>941.1501626687608</c:v>
                </c:pt>
                <c:pt idx="8">
                  <c:v>908.8392018347561</c:v>
                </c:pt>
                <c:pt idx="9">
                  <c:v>867.5320966733747</c:v>
                </c:pt>
                <c:pt idx="10">
                  <c:v>816.0872219281109</c:v>
                </c:pt>
                <c:pt idx="11">
                  <c:v>753.8612595944755</c:v>
                </c:pt>
                <c:pt idx="12">
                  <c:v>681.1225523231659</c:v>
                </c:pt>
                <c:pt idx="13">
                  <c:v>599.4884798224955</c:v>
                </c:pt>
                <c:pt idx="14">
                  <c:v>512.308731509809</c:v>
                </c:pt>
                <c:pt idx="15">
                  <c:v>424.9047878649621</c:v>
                </c:pt>
                <c:pt idx="16">
                  <c:v>344.617253965545</c:v>
                </c:pt>
                <c:pt idx="17">
                  <c:v>280.4960401178504</c:v>
                </c:pt>
                <c:pt idx="18">
                  <c:v>241.76437309240978</c:v>
                </c:pt>
                <c:pt idx="19">
                  <c:v>233.913783143127</c:v>
                </c:pt>
                <c:pt idx="20">
                  <c:v>255.02480661530623</c:v>
                </c:pt>
                <c:pt idx="21">
                  <c:v>297.5464542718869</c:v>
                </c:pt>
                <c:pt idx="22">
                  <c:v>353.18122166300947</c:v>
                </c:pt>
                <c:pt idx="23">
                  <c:v>415.4522736958836</c:v>
                </c:pt>
                <c:pt idx="24">
                  <c:v>479.8694716607192</c:v>
                </c:pt>
                <c:pt idx="25">
                  <c:v>543.4278156996016</c:v>
                </c:pt>
                <c:pt idx="26">
                  <c:v>604.1746890930041</c:v>
                </c:pt>
                <c:pt idx="27">
                  <c:v>660.9371963239488</c:v>
                </c:pt>
                <c:pt idx="28">
                  <c:v>713.1510672127447</c:v>
                </c:pt>
                <c:pt idx="29">
                  <c:v>760.7301769141677</c:v>
                </c:pt>
                <c:pt idx="30">
                  <c:v>803.933346908469</c:v>
                </c:pt>
                <c:pt idx="31">
                  <c:v>843.2006597841305</c:v>
                </c:pt>
                <c:pt idx="32">
                  <c:v>878.9492453072468</c:v>
                </c:pt>
                <c:pt idx="33">
                  <c:v>911.3473623739692</c:v>
                </c:pt>
                <c:pt idx="34">
                  <c:v>940.1295702820685</c:v>
                </c:pt>
                <c:pt idx="35">
                  <c:v>964.5575141039176</c:v>
                </c:pt>
                <c:pt idx="36">
                  <c:v>983.6169459313597</c:v>
                </c:pt>
              </c:numCache>
            </c:numRef>
          </c:yVal>
          <c:smooth val="1"/>
        </c:ser>
        <c:axId val="45983628"/>
        <c:axId val="11199469"/>
      </c:scatterChart>
      <c:valAx>
        <c:axId val="45983628"/>
        <c:scaling>
          <c:orientation val="minMax"/>
          <c:max val="900"/>
          <c:min val="5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199469"/>
        <c:crosses val="autoZero"/>
        <c:crossBetween val="midCat"/>
        <c:dispUnits/>
        <c:majorUnit val="100"/>
        <c:minorUnit val="50"/>
      </c:valAx>
      <c:valAx>
        <c:axId val="11199469"/>
        <c:scaling>
          <c:orientation val="minMax"/>
          <c:max val="1100"/>
          <c:min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83628"/>
        <c:crosses val="autoZero"/>
        <c:crossBetween val="midCat"/>
        <c:dispUnits/>
        <c:majorUnit val="100"/>
        <c:min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 Tur"/>
          <a:ea typeface="Times New Roman Tur"/>
          <a:cs typeface="Times New Roman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285750</xdr:colOff>
      <xdr:row>0</xdr:row>
      <xdr:rowOff>114300</xdr:rowOff>
    </xdr:from>
    <xdr:to>
      <xdr:col>27</xdr:col>
      <xdr:colOff>685800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20078700" y="114300"/>
        <a:ext cx="37528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51"/>
  <sheetViews>
    <sheetView tabSelected="1" workbookViewId="0" topLeftCell="Q7">
      <selection activeCell="Q71" sqref="Q71"/>
    </sheetView>
  </sheetViews>
  <sheetFormatPr defaultColWidth="8.796875" defaultRowHeight="14.25"/>
  <cols>
    <col min="3" max="3" width="10.09765625" style="0" bestFit="1" customWidth="1"/>
    <col min="4" max="4" width="11.59765625" style="0" customWidth="1"/>
    <col min="11" max="11" width="10.09765625" style="0" bestFit="1" customWidth="1"/>
  </cols>
  <sheetData>
    <row r="1" spans="1:2" ht="16.5">
      <c r="A1" t="s">
        <v>19</v>
      </c>
      <c r="B1">
        <v>362</v>
      </c>
    </row>
    <row r="2" spans="1:9" ht="16.5" customHeight="1">
      <c r="A2" t="s">
        <v>20</v>
      </c>
      <c r="B2">
        <v>182</v>
      </c>
      <c r="E2" s="7" t="s">
        <v>3</v>
      </c>
      <c r="F2" s="8"/>
      <c r="G2" s="8"/>
      <c r="H2" s="8"/>
      <c r="I2" s="8"/>
    </row>
    <row r="3" spans="1:9" ht="16.5">
      <c r="A3" t="s">
        <v>21</v>
      </c>
      <c r="B3">
        <v>872</v>
      </c>
      <c r="E3" s="9"/>
      <c r="F3" s="9"/>
      <c r="G3" s="9"/>
      <c r="H3" s="9"/>
      <c r="I3" s="9"/>
    </row>
    <row r="4" spans="1:2" ht="16.5">
      <c r="A4" t="s">
        <v>22</v>
      </c>
      <c r="B4">
        <v>507</v>
      </c>
    </row>
    <row r="5" spans="1:8" ht="16.5">
      <c r="A5" t="s">
        <v>23</v>
      </c>
      <c r="B5">
        <v>684</v>
      </c>
      <c r="E5" s="6" t="s">
        <v>30</v>
      </c>
      <c r="F5" s="6"/>
      <c r="G5" s="6"/>
      <c r="H5" s="6"/>
    </row>
    <row r="6" spans="1:2" ht="16.5">
      <c r="A6" t="s">
        <v>24</v>
      </c>
      <c r="B6">
        <v>707</v>
      </c>
    </row>
    <row r="7" spans="1:2" ht="16.5">
      <c r="A7" t="s">
        <v>25</v>
      </c>
      <c r="B7">
        <v>809</v>
      </c>
    </row>
    <row r="8" spans="1:2" ht="16.5">
      <c r="A8" t="s">
        <v>26</v>
      </c>
      <c r="B8">
        <v>85.7</v>
      </c>
    </row>
    <row r="9" spans="1:2" ht="16.5">
      <c r="A9" t="s">
        <v>27</v>
      </c>
      <c r="B9">
        <v>385</v>
      </c>
    </row>
    <row r="10" spans="1:2" ht="16.5">
      <c r="A10" t="s">
        <v>28</v>
      </c>
      <c r="B10">
        <f>+B3+B8</f>
        <v>957.7</v>
      </c>
    </row>
    <row r="11" spans="1:2" ht="15.75">
      <c r="A11" s="2" t="s">
        <v>0</v>
      </c>
      <c r="B11">
        <v>154.5</v>
      </c>
    </row>
    <row r="12" spans="1:2" ht="16.5">
      <c r="A12" s="1" t="s">
        <v>29</v>
      </c>
      <c r="B12">
        <v>4</v>
      </c>
    </row>
    <row r="14" spans="1:22" ht="21">
      <c r="A14" s="3"/>
      <c r="B14" s="3"/>
      <c r="C14" s="3" t="s">
        <v>17</v>
      </c>
      <c r="D14" s="3" t="s">
        <v>18</v>
      </c>
      <c r="E14" s="4" t="s">
        <v>1</v>
      </c>
      <c r="F14" s="3" t="s">
        <v>2</v>
      </c>
      <c r="G14" s="4" t="s">
        <v>4</v>
      </c>
      <c r="H14" s="4" t="s">
        <v>5</v>
      </c>
      <c r="I14" s="4" t="s">
        <v>6</v>
      </c>
      <c r="J14" s="4" t="s">
        <v>7</v>
      </c>
      <c r="K14" s="3" t="s">
        <v>8</v>
      </c>
      <c r="L14" s="3" t="s">
        <v>9</v>
      </c>
      <c r="M14" s="3" t="s">
        <v>10</v>
      </c>
      <c r="N14" s="3" t="s">
        <v>11</v>
      </c>
      <c r="O14" s="4" t="s">
        <v>1</v>
      </c>
      <c r="P14" s="3" t="s">
        <v>12</v>
      </c>
      <c r="Q14" s="5" t="s">
        <v>13</v>
      </c>
      <c r="R14" s="4" t="s">
        <v>14</v>
      </c>
      <c r="S14" s="4" t="s">
        <v>31</v>
      </c>
      <c r="T14" s="4" t="s">
        <v>32</v>
      </c>
      <c r="U14" s="3" t="s">
        <v>15</v>
      </c>
      <c r="V14" s="3" t="s">
        <v>16</v>
      </c>
    </row>
    <row r="15" spans="1:22" ht="15">
      <c r="A15">
        <v>0</v>
      </c>
      <c r="B15">
        <f>+A15*PI()/180</f>
        <v>0</v>
      </c>
      <c r="C15">
        <f>-$B$2*COS(B15)-$B$7</f>
        <v>-991</v>
      </c>
      <c r="D15">
        <f>-$B$2*SIN(B15)+$B$1</f>
        <v>362</v>
      </c>
      <c r="E15">
        <f>ATAN2(C15,D15)</f>
        <v>2.791364043134699</v>
      </c>
      <c r="F15">
        <f>+SQRT(C15^2+D15^2)</f>
        <v>1055.0473923004597</v>
      </c>
      <c r="G15">
        <f>AçıCos(F15,$B$4,$B$3)</f>
        <v>0.964297629388726</v>
      </c>
      <c r="H15">
        <f>AçıCos($B$3,$B$4,F15)</f>
        <v>1.679232110100354</v>
      </c>
      <c r="I15">
        <f>+E15-G15</f>
        <v>1.8270664137459731</v>
      </c>
      <c r="J15">
        <f>+I15-H15</f>
        <v>0.14783430364561911</v>
      </c>
      <c r="K15">
        <f>+$B$2*COS(B15)-$B$7</f>
        <v>-627</v>
      </c>
      <c r="L15">
        <f>+$B$2*SIN(B15)+$B$1</f>
        <v>362</v>
      </c>
      <c r="M15">
        <f>+$B$4*COS(I15)+$B$8*COS(J15)</f>
        <v>-43.746211857118794</v>
      </c>
      <c r="N15">
        <f>+$B$4*SIN(I15)+$B$8*SIN(J15)</f>
        <v>503.06576781402765</v>
      </c>
      <c r="O15">
        <f>ATAN2((K15-M15),(L15-N15))</f>
        <v>-2.9042897070381297</v>
      </c>
      <c r="P15">
        <f>Boy((K15-M15),(L15-N15))</f>
        <v>600.0704393918951</v>
      </c>
      <c r="Q15">
        <f>AçıCos(P15,$B$5,$B$6)</f>
        <v>1.159634350914865</v>
      </c>
      <c r="R15">
        <f>AçıCos($B$5,$B$6,P15)</f>
        <v>0.8915049254606763</v>
      </c>
      <c r="S15">
        <f>2*PI()+O15-Q15</f>
        <v>2.2192612492265917</v>
      </c>
      <c r="T15">
        <f>+S15-R15</f>
        <v>1.3277563237659153</v>
      </c>
      <c r="U15">
        <f>+$B$2*COS(B15)+$B$6*COS(O15-Q15-R15)-$B$9*COS(O15-Q15-R15+$B$11*PI()/180)</f>
        <v>596.6445545571353</v>
      </c>
      <c r="V15">
        <f>+$B$2*SIN(B15)+$B$6*SIN(O15-Q15-R15)-$B$9*SIN(O15-Q15-R15+$B$11*PI()/180)</f>
        <v>983.6169459313597</v>
      </c>
    </row>
    <row r="16" spans="1:22" ht="15">
      <c r="A16">
        <v>10</v>
      </c>
      <c r="B16">
        <f aca="true" t="shared" si="0" ref="B16:B51">+A16*PI()/180</f>
        <v>0.17453292519943295</v>
      </c>
      <c r="C16">
        <f aca="true" t="shared" si="1" ref="C16:C51">-$B$2*COS(B16)-$B$7</f>
        <v>-988.2350110482218</v>
      </c>
      <c r="D16">
        <f aca="true" t="shared" si="2" ref="D16:D51">-$B$2*SIN(B16)+$B$1</f>
        <v>330.3960316646187</v>
      </c>
      <c r="E16">
        <f aca="true" t="shared" si="3" ref="E16:E51">ATAN2(C16,D16)</f>
        <v>2.8189458950716593</v>
      </c>
      <c r="F16">
        <f aca="true" t="shared" si="4" ref="F16:F51">+SQRT(C16^2+D16^2)</f>
        <v>1042.0028669831993</v>
      </c>
      <c r="G16">
        <f aca="true" t="shared" si="5" ref="G16:G51">AçıCos(F16,$B$4,$B$3)</f>
        <v>0.9869468479192621</v>
      </c>
      <c r="H16">
        <f aca="true" t="shared" si="6" ref="H16:H51">AçıCos($B$3,$B$4,F16)</f>
        <v>1.6481595596050749</v>
      </c>
      <c r="I16">
        <f aca="true" t="shared" si="7" ref="I16:I51">+E16-G16</f>
        <v>1.8319990471523973</v>
      </c>
      <c r="J16">
        <f aca="true" t="shared" si="8" ref="J16:J51">+I16-H16</f>
        <v>0.18383948754732238</v>
      </c>
      <c r="K16">
        <f aca="true" t="shared" si="9" ref="K16:K51">+$B$2*COS(B16)-$B$7</f>
        <v>-629.7649889517782</v>
      </c>
      <c r="L16">
        <f aca="true" t="shared" si="10" ref="L16:L51">+$B$2*SIN(B16)+$B$1</f>
        <v>393.6039683353813</v>
      </c>
      <c r="M16">
        <f aca="true" t="shared" si="11" ref="M16:M51">+$B$4*COS(I16)+$B$8*COS(J16)</f>
        <v>-46.67315540395526</v>
      </c>
      <c r="N16">
        <f aca="true" t="shared" si="12" ref="N16:N51">+$B$4*SIN(I16)+$B$8*SIN(J16)</f>
        <v>505.4690507044621</v>
      </c>
      <c r="O16">
        <f aca="true" t="shared" si="13" ref="O16:O51">ATAN2((K16-M16),(L16-N16))</f>
        <v>-2.9520475687785113</v>
      </c>
      <c r="P16">
        <f aca="true" t="shared" si="14" ref="P16:P51">Boy((K16-M16),(L16-N16))</f>
        <v>593.7254272840294</v>
      </c>
      <c r="Q16">
        <f aca="true" t="shared" si="15" ref="Q16:Q51">AçıCos(P16,$B$5,$B$6)</f>
        <v>1.165142003950647</v>
      </c>
      <c r="R16">
        <f aca="true" t="shared" si="16" ref="R16:R51">AçıCos($B$5,$B$6,P16)</f>
        <v>0.8813972642003651</v>
      </c>
      <c r="S16">
        <f aca="true" t="shared" si="17" ref="S16:S51">2*PI()+O16-Q16</f>
        <v>2.165995734450428</v>
      </c>
      <c r="T16">
        <f aca="true" t="shared" si="18" ref="T16:T51">+S16-R16</f>
        <v>1.284598470250063</v>
      </c>
      <c r="U16">
        <f aca="true" t="shared" si="19" ref="U16:U51">+$B$2*COS(B16)+$B$6*COS(O16-Q16-R16)-$B$9*COS(O16-Q16-R16+$B$11*PI()/180)</f>
        <v>635.931086150917</v>
      </c>
      <c r="V16">
        <f aca="true" t="shared" si="20" ref="V16:V51">+$B$2*SIN(B16)+$B$6*SIN(O16-Q16-R16)-$B$9*SIN(O16-Q16-R16+$B$11*PI()/180)</f>
        <v>996.4153996176885</v>
      </c>
    </row>
    <row r="17" spans="1:22" ht="15">
      <c r="A17">
        <v>20</v>
      </c>
      <c r="B17">
        <f t="shared" si="0"/>
        <v>0.3490658503988659</v>
      </c>
      <c r="C17">
        <f t="shared" si="1"/>
        <v>-980.0240569830353</v>
      </c>
      <c r="D17">
        <f t="shared" si="2"/>
        <v>299.7523339147283</v>
      </c>
      <c r="E17">
        <f t="shared" si="3"/>
        <v>2.8447663905285436</v>
      </c>
      <c r="F17">
        <f t="shared" si="4"/>
        <v>1024.8407749269222</v>
      </c>
      <c r="G17">
        <f t="shared" si="5"/>
        <v>1.0165092841342327</v>
      </c>
      <c r="H17">
        <f t="shared" si="6"/>
        <v>1.6079744414271027</v>
      </c>
      <c r="I17">
        <f t="shared" si="7"/>
        <v>1.828257106394311</v>
      </c>
      <c r="J17">
        <f t="shared" si="8"/>
        <v>0.22028266496720827</v>
      </c>
      <c r="K17">
        <f t="shared" si="9"/>
        <v>-637.9759430169647</v>
      </c>
      <c r="L17">
        <f t="shared" si="10"/>
        <v>424.2476660852717</v>
      </c>
      <c r="M17">
        <f t="shared" si="11"/>
        <v>-45.46618365301747</v>
      </c>
      <c r="N17">
        <f t="shared" si="12"/>
        <v>509.0150190663684</v>
      </c>
      <c r="O17">
        <f t="shared" si="13"/>
        <v>-2.9994919971073024</v>
      </c>
      <c r="P17">
        <f t="shared" si="14"/>
        <v>598.542662700784</v>
      </c>
      <c r="Q17">
        <f t="shared" si="15"/>
        <v>1.1609608269264817</v>
      </c>
      <c r="R17">
        <f t="shared" si="16"/>
        <v>0.8890689580738018</v>
      </c>
      <c r="S17">
        <f t="shared" si="17"/>
        <v>2.122732483145802</v>
      </c>
      <c r="T17">
        <f t="shared" si="18"/>
        <v>1.2336635250720003</v>
      </c>
      <c r="U17">
        <f t="shared" si="19"/>
        <v>676.2492122712504</v>
      </c>
      <c r="V17">
        <f t="shared" si="20"/>
        <v>1002.5560970860895</v>
      </c>
    </row>
    <row r="18" spans="1:22" ht="15">
      <c r="A18">
        <v>30</v>
      </c>
      <c r="B18">
        <f t="shared" si="0"/>
        <v>0.5235987755982988</v>
      </c>
      <c r="C18">
        <f t="shared" si="1"/>
        <v>-966.6166234887678</v>
      </c>
      <c r="D18">
        <f t="shared" si="2"/>
        <v>271</v>
      </c>
      <c r="E18">
        <f t="shared" si="3"/>
        <v>2.868250764378096</v>
      </c>
      <c r="F18">
        <f t="shared" si="4"/>
        <v>1003.8867948154444</v>
      </c>
      <c r="G18">
        <f t="shared" si="5"/>
        <v>1.0523137672859342</v>
      </c>
      <c r="H18">
        <f t="shared" si="6"/>
        <v>1.5598888316876012</v>
      </c>
      <c r="I18">
        <f t="shared" si="7"/>
        <v>1.815936997092162</v>
      </c>
      <c r="J18">
        <f t="shared" si="8"/>
        <v>0.25604816540456077</v>
      </c>
      <c r="K18">
        <f t="shared" si="9"/>
        <v>-651.3833765112322</v>
      </c>
      <c r="L18">
        <f t="shared" si="10"/>
        <v>453</v>
      </c>
      <c r="M18">
        <f t="shared" si="11"/>
        <v>-40.139205244384684</v>
      </c>
      <c r="N18">
        <f t="shared" si="12"/>
        <v>513.5466624862573</v>
      </c>
      <c r="O18">
        <f t="shared" si="13"/>
        <v>-3.042859940770981</v>
      </c>
      <c r="P18">
        <f t="shared" si="14"/>
        <v>614.2355698312497</v>
      </c>
      <c r="Q18">
        <f t="shared" si="15"/>
        <v>1.1473244339646131</v>
      </c>
      <c r="R18">
        <f t="shared" si="16"/>
        <v>0.9141584812932994</v>
      </c>
      <c r="S18">
        <f t="shared" si="17"/>
        <v>2.093000932443992</v>
      </c>
      <c r="T18">
        <f t="shared" si="18"/>
        <v>1.1788424511506927</v>
      </c>
      <c r="U18">
        <f t="shared" si="19"/>
        <v>713.6056812065269</v>
      </c>
      <c r="V18">
        <f t="shared" si="20"/>
        <v>1002.2126923201515</v>
      </c>
    </row>
    <row r="19" spans="1:22" ht="15">
      <c r="A19">
        <v>40</v>
      </c>
      <c r="B19">
        <f t="shared" si="0"/>
        <v>0.6981317007977318</v>
      </c>
      <c r="C19">
        <f t="shared" si="1"/>
        <v>-948.420088647654</v>
      </c>
      <c r="D19">
        <f t="shared" si="2"/>
        <v>245.01265503704985</v>
      </c>
      <c r="E19">
        <f t="shared" si="3"/>
        <v>2.888782277399175</v>
      </c>
      <c r="F19">
        <f t="shared" si="4"/>
        <v>979.5569741871722</v>
      </c>
      <c r="G19">
        <f t="shared" si="5"/>
        <v>1.0936033815686865</v>
      </c>
      <c r="H19">
        <f t="shared" si="6"/>
        <v>1.505265823354165</v>
      </c>
      <c r="I19">
        <f t="shared" si="7"/>
        <v>1.7951788958304886</v>
      </c>
      <c r="J19">
        <f t="shared" si="8"/>
        <v>0.2899130724763237</v>
      </c>
      <c r="K19">
        <f t="shared" si="9"/>
        <v>-669.579911352346</v>
      </c>
      <c r="L19">
        <f t="shared" si="10"/>
        <v>478.98734496295015</v>
      </c>
      <c r="M19">
        <f t="shared" si="11"/>
        <v>-30.68612687377167</v>
      </c>
      <c r="N19">
        <f t="shared" si="12"/>
        <v>518.789325713743</v>
      </c>
      <c r="O19">
        <f t="shared" si="13"/>
        <v>-3.0793747860840925</v>
      </c>
      <c r="P19">
        <f t="shared" si="14"/>
        <v>640.1323812439435</v>
      </c>
      <c r="Q19">
        <f t="shared" si="15"/>
        <v>1.1247535452853694</v>
      </c>
      <c r="R19">
        <f t="shared" si="16"/>
        <v>0.9559037976156455</v>
      </c>
      <c r="S19">
        <f t="shared" si="17"/>
        <v>2.0790569758101243</v>
      </c>
      <c r="T19">
        <f t="shared" si="18"/>
        <v>1.1231531781944788</v>
      </c>
      <c r="U19">
        <f t="shared" si="19"/>
        <v>745.265773404187</v>
      </c>
      <c r="V19">
        <f t="shared" si="20"/>
        <v>995.8408078389339</v>
      </c>
    </row>
    <row r="20" spans="1:22" ht="15">
      <c r="A20">
        <v>50</v>
      </c>
      <c r="B20">
        <f t="shared" si="0"/>
        <v>0.8726646259971648</v>
      </c>
      <c r="C20">
        <f t="shared" si="1"/>
        <v>-925.9873449629501</v>
      </c>
      <c r="D20">
        <f t="shared" si="2"/>
        <v>222.579911352346</v>
      </c>
      <c r="E20">
        <f t="shared" si="3"/>
        <v>2.9056975133193177</v>
      </c>
      <c r="F20">
        <f t="shared" si="4"/>
        <v>952.362525496017</v>
      </c>
      <c r="G20">
        <f t="shared" si="5"/>
        <v>1.1395552584133626</v>
      </c>
      <c r="H20">
        <f t="shared" si="6"/>
        <v>1.4455680990891397</v>
      </c>
      <c r="I20">
        <f t="shared" si="7"/>
        <v>1.7661422549059551</v>
      </c>
      <c r="J20">
        <f t="shared" si="8"/>
        <v>0.32057415581681536</v>
      </c>
      <c r="K20">
        <f t="shared" si="9"/>
        <v>-692.0126550370499</v>
      </c>
      <c r="L20">
        <f t="shared" si="10"/>
        <v>501.420088647654</v>
      </c>
      <c r="M20">
        <f t="shared" si="11"/>
        <v>-17.07770530590689</v>
      </c>
      <c r="N20">
        <f t="shared" si="12"/>
        <v>524.3622119243047</v>
      </c>
      <c r="O20">
        <f t="shared" si="13"/>
        <v>-3.107614129576857</v>
      </c>
      <c r="P20">
        <f t="shared" si="14"/>
        <v>675.3247569792044</v>
      </c>
      <c r="Q20">
        <f t="shared" si="15"/>
        <v>1.0938953410853087</v>
      </c>
      <c r="R20">
        <f t="shared" si="16"/>
        <v>1.0133680350511571</v>
      </c>
      <c r="S20">
        <f t="shared" si="17"/>
        <v>2.0816758365174204</v>
      </c>
      <c r="T20">
        <f t="shared" si="18"/>
        <v>1.0683078014662633</v>
      </c>
      <c r="U20">
        <f t="shared" si="19"/>
        <v>770.0989495235729</v>
      </c>
      <c r="V20">
        <f t="shared" si="20"/>
        <v>983.7409014525199</v>
      </c>
    </row>
    <row r="21" spans="1:22" ht="15">
      <c r="A21">
        <v>60</v>
      </c>
      <c r="B21">
        <f t="shared" si="0"/>
        <v>1.0471975511965976</v>
      </c>
      <c r="C21">
        <f t="shared" si="1"/>
        <v>-900</v>
      </c>
      <c r="D21">
        <f t="shared" si="2"/>
        <v>204.38337651123217</v>
      </c>
      <c r="E21">
        <f t="shared" si="3"/>
        <v>2.918287300693889</v>
      </c>
      <c r="F21">
        <f t="shared" si="4"/>
        <v>922.9152532026611</v>
      </c>
      <c r="G21">
        <f t="shared" si="5"/>
        <v>1.189280685118564</v>
      </c>
      <c r="H21">
        <f t="shared" si="6"/>
        <v>1.3823279646806397</v>
      </c>
      <c r="I21">
        <f t="shared" si="7"/>
        <v>1.7290066155753252</v>
      </c>
      <c r="J21">
        <f t="shared" si="8"/>
        <v>0.3466786508946855</v>
      </c>
      <c r="K21">
        <f t="shared" si="9"/>
        <v>-718</v>
      </c>
      <c r="L21">
        <f t="shared" si="10"/>
        <v>519.6166234887678</v>
      </c>
      <c r="M21">
        <f t="shared" si="11"/>
        <v>0.7229915433640031</v>
      </c>
      <c r="N21">
        <f t="shared" si="12"/>
        <v>529.7867915289195</v>
      </c>
      <c r="O21">
        <f t="shared" si="13"/>
        <v>-3.127443267186234</v>
      </c>
      <c r="P21">
        <f t="shared" si="14"/>
        <v>718.794943562493</v>
      </c>
      <c r="Q21">
        <f t="shared" si="15"/>
        <v>1.055377942126574</v>
      </c>
      <c r="R21">
        <f t="shared" si="16"/>
        <v>1.085640538277143</v>
      </c>
      <c r="S21">
        <f t="shared" si="17"/>
        <v>2.100364097866778</v>
      </c>
      <c r="T21">
        <f t="shared" si="18"/>
        <v>1.0147235595896351</v>
      </c>
      <c r="U21">
        <f t="shared" si="19"/>
        <v>788.3948419741921</v>
      </c>
      <c r="V21">
        <f t="shared" si="20"/>
        <v>965.7458441799962</v>
      </c>
    </row>
    <row r="22" spans="1:22" ht="15">
      <c r="A22">
        <v>70</v>
      </c>
      <c r="B22">
        <f t="shared" si="0"/>
        <v>1.2217304763960306</v>
      </c>
      <c r="C22">
        <f t="shared" si="1"/>
        <v>-871.2476660852717</v>
      </c>
      <c r="D22">
        <f t="shared" si="2"/>
        <v>190.9759430169647</v>
      </c>
      <c r="E22">
        <f t="shared" si="3"/>
        <v>2.9258072365646353</v>
      </c>
      <c r="F22">
        <f t="shared" si="4"/>
        <v>891.9329046908473</v>
      </c>
      <c r="G22">
        <f t="shared" si="5"/>
        <v>1.2418032341167744</v>
      </c>
      <c r="H22">
        <f t="shared" si="6"/>
        <v>1.3171386516868542</v>
      </c>
      <c r="I22">
        <f t="shared" si="7"/>
        <v>1.6840040024478609</v>
      </c>
      <c r="J22">
        <f t="shared" si="8"/>
        <v>0.3668653507610067</v>
      </c>
      <c r="K22">
        <f t="shared" si="9"/>
        <v>-746.7523339147283</v>
      </c>
      <c r="L22">
        <f t="shared" si="10"/>
        <v>533.0240569830353</v>
      </c>
      <c r="M22">
        <f t="shared" si="11"/>
        <v>22.72343314850213</v>
      </c>
      <c r="N22">
        <f t="shared" si="12"/>
        <v>534.4944486826101</v>
      </c>
      <c r="O22">
        <f t="shared" si="13"/>
        <v>-3.1396817553227057</v>
      </c>
      <c r="P22">
        <f t="shared" si="14"/>
        <v>769.4771719481333</v>
      </c>
      <c r="Q22">
        <f t="shared" si="15"/>
        <v>1.0097288222943217</v>
      </c>
      <c r="R22">
        <f t="shared" si="16"/>
        <v>1.171948000450767</v>
      </c>
      <c r="S22">
        <f t="shared" si="17"/>
        <v>2.1337747295625586</v>
      </c>
      <c r="T22">
        <f t="shared" si="18"/>
        <v>0.9618267291117917</v>
      </c>
      <c r="U22">
        <f t="shared" si="19"/>
        <v>801.3945961935956</v>
      </c>
      <c r="V22">
        <f t="shared" si="20"/>
        <v>941.1501626687608</v>
      </c>
    </row>
    <row r="23" spans="1:22" ht="15">
      <c r="A23">
        <v>80</v>
      </c>
      <c r="B23">
        <f t="shared" si="0"/>
        <v>1.3962634015954636</v>
      </c>
      <c r="C23">
        <f t="shared" si="1"/>
        <v>-840.6039683353813</v>
      </c>
      <c r="D23">
        <f t="shared" si="2"/>
        <v>182.76498895177815</v>
      </c>
      <c r="E23">
        <f t="shared" si="3"/>
        <v>2.9275035764922173</v>
      </c>
      <c r="F23">
        <f t="shared" si="4"/>
        <v>860.2430312229994</v>
      </c>
      <c r="G23">
        <f t="shared" si="5"/>
        <v>1.2960150623419049</v>
      </c>
      <c r="H23">
        <f t="shared" si="6"/>
        <v>1.2516627859959564</v>
      </c>
      <c r="I23">
        <f t="shared" si="7"/>
        <v>1.6314885141503124</v>
      </c>
      <c r="J23">
        <f t="shared" si="8"/>
        <v>0.379825728154356</v>
      </c>
      <c r="K23">
        <f t="shared" si="9"/>
        <v>-777.3960316646187</v>
      </c>
      <c r="L23">
        <f t="shared" si="10"/>
        <v>541.2350110482218</v>
      </c>
      <c r="M23">
        <f t="shared" si="11"/>
        <v>48.840046331073125</v>
      </c>
      <c r="N23">
        <f t="shared" si="12"/>
        <v>537.8405228512855</v>
      </c>
      <c r="O23">
        <f t="shared" si="13"/>
        <v>3.137484301038638</v>
      </c>
      <c r="P23">
        <f t="shared" si="14"/>
        <v>826.2430508826214</v>
      </c>
      <c r="Q23">
        <f t="shared" si="15"/>
        <v>0.9573681631086578</v>
      </c>
      <c r="R23">
        <f t="shared" si="16"/>
        <v>1.2716540582970357</v>
      </c>
      <c r="S23">
        <f t="shared" si="17"/>
        <v>8.463301445109567</v>
      </c>
      <c r="T23">
        <f t="shared" si="18"/>
        <v>7.191647386812531</v>
      </c>
      <c r="U23">
        <f t="shared" si="19"/>
        <v>810.7766884263425</v>
      </c>
      <c r="V23">
        <f t="shared" si="20"/>
        <v>908.8392018347561</v>
      </c>
    </row>
    <row r="24" spans="1:22" ht="15">
      <c r="A24">
        <v>90</v>
      </c>
      <c r="B24">
        <f t="shared" si="0"/>
        <v>1.5707963267948966</v>
      </c>
      <c r="C24">
        <f t="shared" si="1"/>
        <v>-809</v>
      </c>
      <c r="D24">
        <f t="shared" si="2"/>
        <v>180</v>
      </c>
      <c r="E24">
        <f t="shared" si="3"/>
        <v>2.922661961877044</v>
      </c>
      <c r="F24">
        <f t="shared" si="4"/>
        <v>828.7828424864983</v>
      </c>
      <c r="G24">
        <f t="shared" si="5"/>
        <v>1.350614738406936</v>
      </c>
      <c r="H24">
        <f t="shared" si="6"/>
        <v>1.1876509396708979</v>
      </c>
      <c r="I24">
        <f t="shared" si="7"/>
        <v>1.572047223470108</v>
      </c>
      <c r="J24">
        <f t="shared" si="8"/>
        <v>0.3843962837992101</v>
      </c>
      <c r="K24">
        <f t="shared" si="9"/>
        <v>-809</v>
      </c>
      <c r="L24">
        <f t="shared" si="10"/>
        <v>544</v>
      </c>
      <c r="M24">
        <f t="shared" si="11"/>
        <v>78.81183761382155</v>
      </c>
      <c r="N24">
        <f t="shared" si="12"/>
        <v>539.1370643539448</v>
      </c>
      <c r="O24">
        <f t="shared" si="13"/>
        <v>3.136115268847047</v>
      </c>
      <c r="P24">
        <f t="shared" si="14"/>
        <v>887.8251557318752</v>
      </c>
      <c r="Q24">
        <f t="shared" si="15"/>
        <v>0.898667190946817</v>
      </c>
      <c r="R24">
        <f t="shared" si="16"/>
        <v>1.3841521625267417</v>
      </c>
      <c r="S24">
        <f t="shared" si="17"/>
        <v>8.520633385079815</v>
      </c>
      <c r="T24">
        <f t="shared" si="18"/>
        <v>7.136481222553074</v>
      </c>
      <c r="U24">
        <f t="shared" si="19"/>
        <v>818.2164428669394</v>
      </c>
      <c r="V24">
        <f t="shared" si="20"/>
        <v>867.5320966733747</v>
      </c>
    </row>
    <row r="25" spans="1:22" ht="15">
      <c r="A25">
        <v>100</v>
      </c>
      <c r="B25">
        <f t="shared" si="0"/>
        <v>1.7453292519943295</v>
      </c>
      <c r="C25">
        <f t="shared" si="1"/>
        <v>-777.3960316646187</v>
      </c>
      <c r="D25">
        <f t="shared" si="2"/>
        <v>182.76498895177815</v>
      </c>
      <c r="E25">
        <f t="shared" si="3"/>
        <v>2.9106869260099355</v>
      </c>
      <c r="F25">
        <f t="shared" si="4"/>
        <v>798.5910287715737</v>
      </c>
      <c r="G25">
        <f t="shared" si="5"/>
        <v>1.404036110301879</v>
      </c>
      <c r="H25">
        <f t="shared" si="6"/>
        <v>1.1269599408120685</v>
      </c>
      <c r="I25">
        <f t="shared" si="7"/>
        <v>1.5066508157080565</v>
      </c>
      <c r="J25">
        <f t="shared" si="8"/>
        <v>0.37969087489598796</v>
      </c>
      <c r="K25">
        <f t="shared" si="9"/>
        <v>-840.6039683353813</v>
      </c>
      <c r="L25">
        <f t="shared" si="10"/>
        <v>541.2350110482218</v>
      </c>
      <c r="M25">
        <f t="shared" si="11"/>
        <v>112.09585800695551</v>
      </c>
      <c r="N25">
        <f t="shared" si="12"/>
        <v>537.7205751995394</v>
      </c>
      <c r="O25">
        <f t="shared" si="13"/>
        <v>3.137903747798082</v>
      </c>
      <c r="P25">
        <f t="shared" si="14"/>
        <v>952.7063085610661</v>
      </c>
      <c r="Q25">
        <f t="shared" si="15"/>
        <v>0.8340587973146687</v>
      </c>
      <c r="R25">
        <f t="shared" si="16"/>
        <v>1.5086624969641973</v>
      </c>
      <c r="S25">
        <f t="shared" si="17"/>
        <v>8.587030257662999</v>
      </c>
      <c r="T25">
        <f t="shared" si="18"/>
        <v>7.078367760698802</v>
      </c>
      <c r="U25">
        <f t="shared" si="19"/>
        <v>825.0474569506669</v>
      </c>
      <c r="V25">
        <f t="shared" si="20"/>
        <v>816.0872219281109</v>
      </c>
    </row>
    <row r="26" spans="1:22" ht="15">
      <c r="A26">
        <v>110</v>
      </c>
      <c r="B26">
        <f t="shared" si="0"/>
        <v>1.9198621771937625</v>
      </c>
      <c r="C26">
        <f t="shared" si="1"/>
        <v>-746.7523339147283</v>
      </c>
      <c r="D26">
        <f t="shared" si="2"/>
        <v>190.97594301696466</v>
      </c>
      <c r="E26">
        <f t="shared" si="3"/>
        <v>2.8912170895561777</v>
      </c>
      <c r="F26">
        <f t="shared" si="4"/>
        <v>770.7858710551931</v>
      </c>
      <c r="G26">
        <f t="shared" si="5"/>
        <v>1.4543891011399674</v>
      </c>
      <c r="H26">
        <f t="shared" si="6"/>
        <v>1.0715561973207528</v>
      </c>
      <c r="I26">
        <f t="shared" si="7"/>
        <v>1.4368279884162103</v>
      </c>
      <c r="J26">
        <f t="shared" si="8"/>
        <v>0.3652717910954575</v>
      </c>
      <c r="K26">
        <f t="shared" si="9"/>
        <v>-871.2476660852717</v>
      </c>
      <c r="L26">
        <f t="shared" si="10"/>
        <v>533.0240569830353</v>
      </c>
      <c r="M26">
        <f t="shared" si="11"/>
        <v>147.76504723300576</v>
      </c>
      <c r="N26">
        <f t="shared" si="12"/>
        <v>533.0694168287283</v>
      </c>
      <c r="O26">
        <f t="shared" si="13"/>
        <v>-3.1415481400669782</v>
      </c>
      <c r="P26">
        <f t="shared" si="14"/>
        <v>1019.0127143278407</v>
      </c>
      <c r="Q26">
        <f t="shared" si="15"/>
        <v>0.7641915725998955</v>
      </c>
      <c r="R26">
        <f t="shared" si="16"/>
        <v>1.6439422483956443</v>
      </c>
      <c r="S26">
        <f t="shared" si="17"/>
        <v>2.3774455945127126</v>
      </c>
      <c r="T26">
        <f t="shared" si="18"/>
        <v>0.7335033461170684</v>
      </c>
      <c r="U26">
        <f t="shared" si="19"/>
        <v>832.0303657366509</v>
      </c>
      <c r="V26">
        <f t="shared" si="20"/>
        <v>753.8612595944755</v>
      </c>
    </row>
    <row r="27" spans="1:22" ht="15">
      <c r="A27">
        <v>120</v>
      </c>
      <c r="B27">
        <f t="shared" si="0"/>
        <v>2.0943951023931953</v>
      </c>
      <c r="C27">
        <f t="shared" si="1"/>
        <v>-718</v>
      </c>
      <c r="D27">
        <f t="shared" si="2"/>
        <v>204.38337651123214</v>
      </c>
      <c r="E27">
        <f t="shared" si="3"/>
        <v>2.8642712081800807</v>
      </c>
      <c r="F27">
        <f t="shared" si="4"/>
        <v>746.5229832993302</v>
      </c>
      <c r="G27">
        <f t="shared" si="5"/>
        <v>1.499449952720402</v>
      </c>
      <c r="H27">
        <f t="shared" si="6"/>
        <v>1.02348417860143</v>
      </c>
      <c r="I27">
        <f t="shared" si="7"/>
        <v>1.3648212554596788</v>
      </c>
      <c r="J27">
        <f t="shared" si="8"/>
        <v>0.3413370768582489</v>
      </c>
      <c r="K27">
        <f t="shared" si="9"/>
        <v>-900</v>
      </c>
      <c r="L27">
        <f t="shared" si="10"/>
        <v>519.6166234887678</v>
      </c>
      <c r="M27">
        <f t="shared" si="11"/>
        <v>184.44829984099405</v>
      </c>
      <c r="N27">
        <f t="shared" si="12"/>
        <v>524.9708936014946</v>
      </c>
      <c r="O27">
        <f t="shared" si="13"/>
        <v>-3.1366553720182564</v>
      </c>
      <c r="P27">
        <f t="shared" si="14"/>
        <v>1084.461517637423</v>
      </c>
      <c r="Q27">
        <f t="shared" si="15"/>
        <v>0.6901197780273116</v>
      </c>
      <c r="R27">
        <f t="shared" si="16"/>
        <v>1.7879211241020916</v>
      </c>
      <c r="S27">
        <f t="shared" si="17"/>
        <v>2.4564101571340182</v>
      </c>
      <c r="T27">
        <f t="shared" si="18"/>
        <v>0.6684890330319266</v>
      </c>
      <c r="U27">
        <f t="shared" si="19"/>
        <v>839.2547744690457</v>
      </c>
      <c r="V27">
        <f t="shared" si="20"/>
        <v>681.1225523231659</v>
      </c>
    </row>
    <row r="28" spans="1:22" ht="15">
      <c r="A28">
        <v>130</v>
      </c>
      <c r="B28">
        <f t="shared" si="0"/>
        <v>2.2689280275926285</v>
      </c>
      <c r="C28">
        <f t="shared" si="1"/>
        <v>-692.0126550370499</v>
      </c>
      <c r="D28">
        <f t="shared" si="2"/>
        <v>222.579911352346</v>
      </c>
      <c r="E28">
        <f t="shared" si="3"/>
        <v>2.8304014962426853</v>
      </c>
      <c r="F28">
        <f t="shared" si="4"/>
        <v>726.9273221368455</v>
      </c>
      <c r="G28">
        <f t="shared" si="5"/>
        <v>1.5367534131110265</v>
      </c>
      <c r="H28">
        <f t="shared" si="6"/>
        <v>0.9847778300207554</v>
      </c>
      <c r="I28">
        <f t="shared" si="7"/>
        <v>1.2936480831316588</v>
      </c>
      <c r="J28">
        <f t="shared" si="8"/>
        <v>0.30887025311090344</v>
      </c>
      <c r="K28">
        <f t="shared" si="9"/>
        <v>-925.9873449629501</v>
      </c>
      <c r="L28">
        <f t="shared" si="10"/>
        <v>501.420088647654</v>
      </c>
      <c r="M28">
        <f t="shared" si="11"/>
        <v>220.36668354883557</v>
      </c>
      <c r="N28">
        <f t="shared" si="12"/>
        <v>513.7039957589477</v>
      </c>
      <c r="O28">
        <f t="shared" si="13"/>
        <v>-3.1308774323992754</v>
      </c>
      <c r="P28">
        <f t="shared" si="14"/>
        <v>1146.4198415323763</v>
      </c>
      <c r="Q28">
        <f t="shared" si="15"/>
        <v>0.6135200281359688</v>
      </c>
      <c r="R28">
        <f t="shared" si="16"/>
        <v>1.9372806647218792</v>
      </c>
      <c r="S28">
        <f t="shared" si="17"/>
        <v>2.538787846644342</v>
      </c>
      <c r="T28">
        <f t="shared" si="18"/>
        <v>0.6015071819224627</v>
      </c>
      <c r="U28">
        <f t="shared" si="19"/>
        <v>846.2205652978687</v>
      </c>
      <c r="V28">
        <f t="shared" si="20"/>
        <v>599.4884798224955</v>
      </c>
    </row>
    <row r="29" spans="1:22" ht="15">
      <c r="A29">
        <v>140</v>
      </c>
      <c r="B29">
        <f t="shared" si="0"/>
        <v>2.443460952792061</v>
      </c>
      <c r="C29">
        <f t="shared" si="1"/>
        <v>-669.579911352346</v>
      </c>
      <c r="D29">
        <f t="shared" si="2"/>
        <v>245.0126550370498</v>
      </c>
      <c r="E29">
        <f t="shared" si="3"/>
        <v>2.790806231035218</v>
      </c>
      <c r="F29">
        <f t="shared" si="4"/>
        <v>712.9996204872201</v>
      </c>
      <c r="G29">
        <f t="shared" si="5"/>
        <v>1.563834186440789</v>
      </c>
      <c r="H29">
        <f t="shared" si="6"/>
        <v>0.9573003794916113</v>
      </c>
      <c r="I29">
        <f t="shared" si="7"/>
        <v>1.226972044594429</v>
      </c>
      <c r="J29">
        <f t="shared" si="8"/>
        <v>0.2696716651028177</v>
      </c>
      <c r="K29">
        <f t="shared" si="9"/>
        <v>-948.420088647654</v>
      </c>
      <c r="L29">
        <f t="shared" si="10"/>
        <v>478.9873449629502</v>
      </c>
      <c r="M29">
        <f t="shared" si="11"/>
        <v>253.50729906575992</v>
      </c>
      <c r="N29">
        <f t="shared" si="12"/>
        <v>500.1582839679007</v>
      </c>
      <c r="O29">
        <f t="shared" si="13"/>
        <v>-3.1239803168209863</v>
      </c>
      <c r="P29">
        <f t="shared" si="14"/>
        <v>1202.113827386551</v>
      </c>
      <c r="Q29">
        <f t="shared" si="15"/>
        <v>0.5369290225131635</v>
      </c>
      <c r="R29">
        <f t="shared" si="16"/>
        <v>2.086990430843964</v>
      </c>
      <c r="S29">
        <f t="shared" si="17"/>
        <v>2.6222759678454364</v>
      </c>
      <c r="T29">
        <f t="shared" si="18"/>
        <v>0.5352855370014722</v>
      </c>
      <c r="U29">
        <f t="shared" si="19"/>
        <v>852.1208355132652</v>
      </c>
      <c r="V29">
        <f t="shared" si="20"/>
        <v>512.308731509809</v>
      </c>
    </row>
    <row r="30" spans="1:22" ht="15">
      <c r="A30">
        <v>150</v>
      </c>
      <c r="B30">
        <f t="shared" si="0"/>
        <v>2.6179938779914944</v>
      </c>
      <c r="C30">
        <f t="shared" si="1"/>
        <v>-651.3833765112322</v>
      </c>
      <c r="D30">
        <f t="shared" si="2"/>
        <v>271</v>
      </c>
      <c r="E30">
        <f t="shared" si="3"/>
        <v>2.7473376324777754</v>
      </c>
      <c r="F30">
        <f t="shared" si="4"/>
        <v>705.5078335462857</v>
      </c>
      <c r="G30">
        <f t="shared" si="5"/>
        <v>1.578615548960905</v>
      </c>
      <c r="H30">
        <f t="shared" si="6"/>
        <v>0.9425235436130017</v>
      </c>
      <c r="I30">
        <f t="shared" si="7"/>
        <v>1.1687220835168703</v>
      </c>
      <c r="J30">
        <f t="shared" si="8"/>
        <v>0.22619853990386862</v>
      </c>
      <c r="K30">
        <f t="shared" si="9"/>
        <v>-966.6166234887678</v>
      </c>
      <c r="L30">
        <f t="shared" si="10"/>
        <v>453</v>
      </c>
      <c r="M30">
        <f t="shared" si="11"/>
        <v>281.9201785829799</v>
      </c>
      <c r="N30">
        <f t="shared" si="12"/>
        <v>485.7877185699989</v>
      </c>
      <c r="O30">
        <f t="shared" si="13"/>
        <v>-3.1153377731251837</v>
      </c>
      <c r="P30">
        <f t="shared" si="14"/>
        <v>1248.96724561398</v>
      </c>
      <c r="Q30">
        <f t="shared" si="15"/>
        <v>0.4640147832428582</v>
      </c>
      <c r="R30">
        <f t="shared" si="16"/>
        <v>2.2297788472292925</v>
      </c>
      <c r="S30">
        <f t="shared" si="17"/>
        <v>2.7038327508115443</v>
      </c>
      <c r="T30">
        <f t="shared" si="18"/>
        <v>0.47405390358225175</v>
      </c>
      <c r="U30">
        <f t="shared" si="19"/>
        <v>856.2571337355107</v>
      </c>
      <c r="V30">
        <f t="shared" si="20"/>
        <v>424.9047878649621</v>
      </c>
    </row>
    <row r="31" spans="1:22" ht="15">
      <c r="A31">
        <v>160</v>
      </c>
      <c r="B31">
        <f t="shared" si="0"/>
        <v>2.792526803190927</v>
      </c>
      <c r="C31">
        <f t="shared" si="1"/>
        <v>-637.9759430169647</v>
      </c>
      <c r="D31">
        <f t="shared" si="2"/>
        <v>299.75233391472824</v>
      </c>
      <c r="E31">
        <f t="shared" si="3"/>
        <v>2.702355484765091</v>
      </c>
      <c r="F31">
        <f t="shared" si="4"/>
        <v>704.8863493895396</v>
      </c>
      <c r="G31">
        <f t="shared" si="5"/>
        <v>1.5798488343025623</v>
      </c>
      <c r="H31">
        <f t="shared" si="6"/>
        <v>0.9412976929031324</v>
      </c>
      <c r="I31">
        <f t="shared" si="7"/>
        <v>1.1225066504625287</v>
      </c>
      <c r="J31">
        <f t="shared" si="8"/>
        <v>0.18120895755939637</v>
      </c>
      <c r="K31">
        <f t="shared" si="9"/>
        <v>-980.0240569830353</v>
      </c>
      <c r="L31">
        <f t="shared" si="10"/>
        <v>424.24766608527176</v>
      </c>
      <c r="M31">
        <f t="shared" si="11"/>
        <v>304.04318926757026</v>
      </c>
      <c r="N31">
        <f t="shared" si="12"/>
        <v>472.34794338927935</v>
      </c>
      <c r="O31">
        <f t="shared" si="13"/>
        <v>-3.104150846502572</v>
      </c>
      <c r="P31">
        <f t="shared" si="14"/>
        <v>1284.967832115005</v>
      </c>
      <c r="Q31">
        <f t="shared" si="15"/>
        <v>0.39989018639797624</v>
      </c>
      <c r="R31">
        <f t="shared" si="16"/>
        <v>2.35552300796555</v>
      </c>
      <c r="S31">
        <f t="shared" si="17"/>
        <v>2.779144274279038</v>
      </c>
      <c r="T31">
        <f t="shared" si="18"/>
        <v>0.4236212663134884</v>
      </c>
      <c r="U31">
        <f t="shared" si="19"/>
        <v>858.3931659093862</v>
      </c>
      <c r="V31">
        <f t="shared" si="20"/>
        <v>344.617253965545</v>
      </c>
    </row>
    <row r="32" spans="1:22" ht="15">
      <c r="A32">
        <v>170</v>
      </c>
      <c r="B32">
        <f t="shared" si="0"/>
        <v>2.9670597283903604</v>
      </c>
      <c r="C32">
        <f t="shared" si="1"/>
        <v>-629.7649889517782</v>
      </c>
      <c r="D32">
        <f t="shared" si="2"/>
        <v>330.3960316646187</v>
      </c>
      <c r="E32">
        <f t="shared" si="3"/>
        <v>2.6584327299023824</v>
      </c>
      <c r="F32">
        <f t="shared" si="4"/>
        <v>711.171905413284</v>
      </c>
      <c r="G32">
        <f t="shared" si="5"/>
        <v>1.56742593679642</v>
      </c>
      <c r="H32">
        <f t="shared" si="6"/>
        <v>0.9536953687321944</v>
      </c>
      <c r="I32">
        <f t="shared" si="7"/>
        <v>1.0910067931059624</v>
      </c>
      <c r="J32">
        <f t="shared" si="8"/>
        <v>0.13731142437376798</v>
      </c>
      <c r="K32">
        <f t="shared" si="9"/>
        <v>-988.2350110482218</v>
      </c>
      <c r="L32">
        <f t="shared" si="10"/>
        <v>393.6039683353813</v>
      </c>
      <c r="M32">
        <f t="shared" si="11"/>
        <v>318.9207451501095</v>
      </c>
      <c r="N32">
        <f t="shared" si="12"/>
        <v>461.4863360794105</v>
      </c>
      <c r="O32">
        <f t="shared" si="13"/>
        <v>-3.089707908584764</v>
      </c>
      <c r="P32">
        <f t="shared" si="14"/>
        <v>1308.917181036664</v>
      </c>
      <c r="Q32">
        <f t="shared" si="15"/>
        <v>0.3512493032037759</v>
      </c>
      <c r="R32">
        <f t="shared" si="16"/>
        <v>2.450989523130768</v>
      </c>
      <c r="S32">
        <f t="shared" si="17"/>
        <v>2.842228095391046</v>
      </c>
      <c r="T32">
        <f t="shared" si="18"/>
        <v>0.39123857226027825</v>
      </c>
      <c r="U32">
        <f t="shared" si="19"/>
        <v>858.7848055020456</v>
      </c>
      <c r="V32">
        <f t="shared" si="20"/>
        <v>280.4960401178504</v>
      </c>
    </row>
    <row r="33" spans="1:22" ht="15">
      <c r="A33">
        <v>180</v>
      </c>
      <c r="B33">
        <f t="shared" si="0"/>
        <v>3.141592653589793</v>
      </c>
      <c r="C33">
        <f t="shared" si="1"/>
        <v>-627</v>
      </c>
      <c r="D33">
        <f t="shared" si="2"/>
        <v>362</v>
      </c>
      <c r="E33">
        <f t="shared" si="3"/>
        <v>2.6179922258183037</v>
      </c>
      <c r="F33">
        <f t="shared" si="4"/>
        <v>723.9979281738312</v>
      </c>
      <c r="G33">
        <f t="shared" si="5"/>
        <v>1.5424080461851852</v>
      </c>
      <c r="H33">
        <f t="shared" si="6"/>
        <v>0.9789971084464468</v>
      </c>
      <c r="I33">
        <f t="shared" si="7"/>
        <v>1.0755841796331185</v>
      </c>
      <c r="J33">
        <f t="shared" si="8"/>
        <v>0.09658707118667165</v>
      </c>
      <c r="K33">
        <f t="shared" si="9"/>
        <v>-991</v>
      </c>
      <c r="L33">
        <f t="shared" si="10"/>
        <v>362</v>
      </c>
      <c r="M33">
        <f t="shared" si="11"/>
        <v>326.23625034372066</v>
      </c>
      <c r="N33">
        <f t="shared" si="12"/>
        <v>454.3576798682369</v>
      </c>
      <c r="O33">
        <f t="shared" si="13"/>
        <v>-3.071592470345676</v>
      </c>
      <c r="P33">
        <f t="shared" si="14"/>
        <v>1320.470098203753</v>
      </c>
      <c r="Q33">
        <f t="shared" si="15"/>
        <v>0.3253308434345861</v>
      </c>
      <c r="R33">
        <f t="shared" si="16"/>
        <v>2.5018844620528906</v>
      </c>
      <c r="S33">
        <f t="shared" si="17"/>
        <v>2.886261993399324</v>
      </c>
      <c r="T33">
        <f t="shared" si="18"/>
        <v>0.38437753134643327</v>
      </c>
      <c r="U33">
        <f t="shared" si="19"/>
        <v>857.7030301246864</v>
      </c>
      <c r="V33">
        <f t="shared" si="20"/>
        <v>241.76437309240978</v>
      </c>
    </row>
    <row r="34" spans="1:22" ht="15">
      <c r="A34">
        <v>190</v>
      </c>
      <c r="B34">
        <f t="shared" si="0"/>
        <v>3.3161255787892263</v>
      </c>
      <c r="C34">
        <f t="shared" si="1"/>
        <v>-629.7649889517782</v>
      </c>
      <c r="D34">
        <f t="shared" si="2"/>
        <v>393.60396833538135</v>
      </c>
      <c r="E34">
        <f t="shared" si="3"/>
        <v>2.582992367394321</v>
      </c>
      <c r="F34">
        <f t="shared" si="4"/>
        <v>742.6493285520381</v>
      </c>
      <c r="G34">
        <f t="shared" si="5"/>
        <v>1.5067551443827831</v>
      </c>
      <c r="H34">
        <f t="shared" si="6"/>
        <v>1.0158262761127588</v>
      </c>
      <c r="I34">
        <f t="shared" si="7"/>
        <v>1.076237223011538</v>
      </c>
      <c r="J34">
        <f t="shared" si="8"/>
        <v>0.06041094689877924</v>
      </c>
      <c r="K34">
        <f t="shared" si="9"/>
        <v>-988.2350110482218</v>
      </c>
      <c r="L34">
        <f t="shared" si="10"/>
        <v>330.39603166461865</v>
      </c>
      <c r="M34">
        <f t="shared" si="11"/>
        <v>326.1879877584789</v>
      </c>
      <c r="N34">
        <f t="shared" si="12"/>
        <v>451.42434812312206</v>
      </c>
      <c r="O34">
        <f t="shared" si="13"/>
        <v>-3.0497744094721946</v>
      </c>
      <c r="P34">
        <f t="shared" si="14"/>
        <v>1319.98320942987</v>
      </c>
      <c r="Q34">
        <f t="shared" si="15"/>
        <v>0.3264629251936785</v>
      </c>
      <c r="R34">
        <f t="shared" si="16"/>
        <v>2.4996611085186284</v>
      </c>
      <c r="S34">
        <f t="shared" si="17"/>
        <v>2.9069479725137133</v>
      </c>
      <c r="T34">
        <f t="shared" si="18"/>
        <v>0.40728686399508485</v>
      </c>
      <c r="U34">
        <f t="shared" si="19"/>
        <v>854.6570174523454</v>
      </c>
      <c r="V34">
        <f t="shared" si="20"/>
        <v>233.913783143127</v>
      </c>
    </row>
    <row r="35" spans="1:22" ht="15">
      <c r="A35">
        <v>200</v>
      </c>
      <c r="B35">
        <f t="shared" si="0"/>
        <v>3.490658503988659</v>
      </c>
      <c r="C35">
        <f t="shared" si="1"/>
        <v>-637.9759430169647</v>
      </c>
      <c r="D35">
        <f t="shared" si="2"/>
        <v>424.2476660852717</v>
      </c>
      <c r="E35">
        <f t="shared" si="3"/>
        <v>2.554751670166124</v>
      </c>
      <c r="F35">
        <f t="shared" si="4"/>
        <v>766.1588517058233</v>
      </c>
      <c r="G35">
        <f t="shared" si="5"/>
        <v>1.4628949703891274</v>
      </c>
      <c r="H35">
        <f t="shared" si="6"/>
        <v>1.062372194506203</v>
      </c>
      <c r="I35">
        <f t="shared" si="7"/>
        <v>1.0918566997769965</v>
      </c>
      <c r="J35">
        <f t="shared" si="8"/>
        <v>0.029484505270793493</v>
      </c>
      <c r="K35">
        <f t="shared" si="9"/>
        <v>-980.0240569830353</v>
      </c>
      <c r="L35">
        <f t="shared" si="10"/>
        <v>299.7523339147283</v>
      </c>
      <c r="M35">
        <f t="shared" si="11"/>
        <v>319.3078055714908</v>
      </c>
      <c r="N35">
        <f t="shared" si="12"/>
        <v>452.48088567557954</v>
      </c>
      <c r="O35">
        <f t="shared" si="13"/>
        <v>-3.0245856476635606</v>
      </c>
      <c r="P35">
        <f t="shared" si="14"/>
        <v>1308.2772258097216</v>
      </c>
      <c r="Q35">
        <f t="shared" si="15"/>
        <v>0.3526317104903855</v>
      </c>
      <c r="R35">
        <f t="shared" si="16"/>
        <v>2.44827541578941</v>
      </c>
      <c r="S35">
        <f t="shared" si="17"/>
        <v>2.9059679490256403</v>
      </c>
      <c r="T35">
        <f t="shared" si="18"/>
        <v>0.45769253323623005</v>
      </c>
      <c r="U35">
        <f t="shared" si="19"/>
        <v>848.1768952406571</v>
      </c>
      <c r="V35">
        <f t="shared" si="20"/>
        <v>255.02480661530623</v>
      </c>
    </row>
    <row r="36" spans="1:22" ht="15">
      <c r="A36">
        <v>210</v>
      </c>
      <c r="B36">
        <f t="shared" si="0"/>
        <v>3.6651914291880923</v>
      </c>
      <c r="C36">
        <f t="shared" si="1"/>
        <v>-651.3833765112322</v>
      </c>
      <c r="D36">
        <f t="shared" si="2"/>
        <v>453</v>
      </c>
      <c r="E36">
        <f t="shared" si="3"/>
        <v>2.533931640375779</v>
      </c>
      <c r="F36">
        <f t="shared" si="4"/>
        <v>793.4162231736717</v>
      </c>
      <c r="G36">
        <f t="shared" si="5"/>
        <v>1.4133152137622735</v>
      </c>
      <c r="H36">
        <f t="shared" si="6"/>
        <v>1.1166175620985925</v>
      </c>
      <c r="I36">
        <f t="shared" si="7"/>
        <v>1.1206164266135055</v>
      </c>
      <c r="J36">
        <f t="shared" si="8"/>
        <v>0.0039988645149129365</v>
      </c>
      <c r="K36">
        <f t="shared" si="9"/>
        <v>-966.6166234887678</v>
      </c>
      <c r="L36">
        <f t="shared" si="10"/>
        <v>271</v>
      </c>
      <c r="M36">
        <f t="shared" si="11"/>
        <v>306.30896624817063</v>
      </c>
      <c r="N36">
        <f t="shared" si="12"/>
        <v>456.82970233917086</v>
      </c>
      <c r="O36">
        <f t="shared" si="13"/>
        <v>-2.9966303733173985</v>
      </c>
      <c r="P36">
        <f t="shared" si="14"/>
        <v>1286.4183748993162</v>
      </c>
      <c r="Q36">
        <f t="shared" si="15"/>
        <v>0.3971047062546674</v>
      </c>
      <c r="R36">
        <f t="shared" si="16"/>
        <v>2.3609881928240726</v>
      </c>
      <c r="S36">
        <f t="shared" si="17"/>
        <v>2.8894502276075205</v>
      </c>
      <c r="T36">
        <f t="shared" si="18"/>
        <v>0.5284620347834479</v>
      </c>
      <c r="U36">
        <f t="shared" si="19"/>
        <v>836.5986730239972</v>
      </c>
      <c r="V36">
        <f t="shared" si="20"/>
        <v>297.5464542718869</v>
      </c>
    </row>
    <row r="37" spans="1:22" ht="15">
      <c r="A37">
        <v>220</v>
      </c>
      <c r="B37">
        <f t="shared" si="0"/>
        <v>3.839724354387525</v>
      </c>
      <c r="C37">
        <f t="shared" si="1"/>
        <v>-669.579911352346</v>
      </c>
      <c r="D37">
        <f t="shared" si="2"/>
        <v>478.98734496295015</v>
      </c>
      <c r="E37">
        <f t="shared" si="3"/>
        <v>2.5206354777031033</v>
      </c>
      <c r="F37">
        <f t="shared" si="4"/>
        <v>823.2655308715845</v>
      </c>
      <c r="G37">
        <f t="shared" si="5"/>
        <v>1.360293349872688</v>
      </c>
      <c r="H37">
        <f t="shared" si="6"/>
        <v>1.1765113267115503</v>
      </c>
      <c r="I37">
        <f t="shared" si="7"/>
        <v>1.1603421278304153</v>
      </c>
      <c r="J37">
        <f t="shared" si="8"/>
        <v>-0.016169198881134994</v>
      </c>
      <c r="K37">
        <f t="shared" si="9"/>
        <v>-948.420088647654</v>
      </c>
      <c r="L37">
        <f t="shared" si="10"/>
        <v>245.01265503704985</v>
      </c>
      <c r="M37">
        <f t="shared" si="11"/>
        <v>287.9948993982391</v>
      </c>
      <c r="N37">
        <f t="shared" si="12"/>
        <v>463.5027779369915</v>
      </c>
      <c r="O37">
        <f t="shared" si="13"/>
        <v>-2.9666857493213885</v>
      </c>
      <c r="P37">
        <f t="shared" si="14"/>
        <v>1255.5715656502252</v>
      </c>
      <c r="Q37">
        <f t="shared" si="15"/>
        <v>0.45288350009578776</v>
      </c>
      <c r="R37">
        <f t="shared" si="16"/>
        <v>2.2515963129665115</v>
      </c>
      <c r="S37">
        <f t="shared" si="17"/>
        <v>2.86361605776241</v>
      </c>
      <c r="T37">
        <f t="shared" si="18"/>
        <v>0.6120197447958984</v>
      </c>
      <c r="U37">
        <f t="shared" si="19"/>
        <v>818.8981893289853</v>
      </c>
      <c r="V37">
        <f t="shared" si="20"/>
        <v>353.18122166300947</v>
      </c>
    </row>
    <row r="38" spans="1:22" ht="15">
      <c r="A38">
        <v>230</v>
      </c>
      <c r="B38">
        <f t="shared" si="0"/>
        <v>4.014257279586958</v>
      </c>
      <c r="C38">
        <f t="shared" si="1"/>
        <v>-692.0126550370499</v>
      </c>
      <c r="D38">
        <f t="shared" si="2"/>
        <v>501.420088647654</v>
      </c>
      <c r="E38">
        <f t="shared" si="3"/>
        <v>2.514558335955605</v>
      </c>
      <c r="F38">
        <f t="shared" si="4"/>
        <v>854.5780362441151</v>
      </c>
      <c r="G38">
        <f t="shared" si="5"/>
        <v>1.3057805365249793</v>
      </c>
      <c r="H38">
        <f t="shared" si="6"/>
        <v>1.2400694661107055</v>
      </c>
      <c r="I38">
        <f t="shared" si="7"/>
        <v>1.208777799430626</v>
      </c>
      <c r="J38">
        <f t="shared" si="8"/>
        <v>-0.031291666680079544</v>
      </c>
      <c r="K38">
        <f t="shared" si="9"/>
        <v>-925.9873449629501</v>
      </c>
      <c r="L38">
        <f t="shared" si="10"/>
        <v>222.57991135234602</v>
      </c>
      <c r="M38">
        <f t="shared" si="11"/>
        <v>265.21850843057763</v>
      </c>
      <c r="N38">
        <f t="shared" si="12"/>
        <v>471.45694985325855</v>
      </c>
      <c r="O38">
        <f t="shared" si="13"/>
        <v>-2.9356267730175407</v>
      </c>
      <c r="P38">
        <f t="shared" si="14"/>
        <v>1216.926935132914</v>
      </c>
      <c r="Q38">
        <f t="shared" si="15"/>
        <v>0.5148864535442438</v>
      </c>
      <c r="R38">
        <f t="shared" si="16"/>
        <v>2.130132141210192</v>
      </c>
      <c r="S38">
        <f t="shared" si="17"/>
        <v>2.832672080617802</v>
      </c>
      <c r="T38">
        <f t="shared" si="18"/>
        <v>0.7025399394076097</v>
      </c>
      <c r="U38">
        <f t="shared" si="19"/>
        <v>794.9057762165676</v>
      </c>
      <c r="V38">
        <f t="shared" si="20"/>
        <v>415.4522736958836</v>
      </c>
    </row>
    <row r="39" spans="1:22" ht="15">
      <c r="A39">
        <v>240</v>
      </c>
      <c r="B39">
        <f t="shared" si="0"/>
        <v>4.1887902047863905</v>
      </c>
      <c r="C39">
        <f t="shared" si="1"/>
        <v>-717.9999999999999</v>
      </c>
      <c r="D39">
        <f t="shared" si="2"/>
        <v>519.6166234887678</v>
      </c>
      <c r="E39">
        <f t="shared" si="3"/>
        <v>2.5151370761703116</v>
      </c>
      <c r="F39">
        <f t="shared" si="4"/>
        <v>886.2987280854394</v>
      </c>
      <c r="G39">
        <f t="shared" si="5"/>
        <v>1.2513972700646747</v>
      </c>
      <c r="H39">
        <f t="shared" si="6"/>
        <v>1.305415106764236</v>
      </c>
      <c r="I39">
        <f t="shared" si="7"/>
        <v>1.2637398061056369</v>
      </c>
      <c r="J39">
        <f t="shared" si="8"/>
        <v>-0.04167530065859926</v>
      </c>
      <c r="K39">
        <f t="shared" si="9"/>
        <v>-900.0000000000001</v>
      </c>
      <c r="L39">
        <f t="shared" si="10"/>
        <v>204.38337651123223</v>
      </c>
      <c r="M39">
        <f t="shared" si="11"/>
        <v>238.86843899367074</v>
      </c>
      <c r="N39">
        <f t="shared" si="12"/>
        <v>479.71574056850756</v>
      </c>
      <c r="O39">
        <f t="shared" si="13"/>
        <v>-2.904384583251748</v>
      </c>
      <c r="P39">
        <f t="shared" si="14"/>
        <v>1171.677955768243</v>
      </c>
      <c r="Q39">
        <f t="shared" si="15"/>
        <v>0.579877584243769</v>
      </c>
      <c r="R39">
        <f t="shared" si="16"/>
        <v>2.003000526568869</v>
      </c>
      <c r="S39">
        <f t="shared" si="17"/>
        <v>2.798923139684069</v>
      </c>
      <c r="T39">
        <f t="shared" si="18"/>
        <v>0.7959226131152</v>
      </c>
      <c r="U39">
        <f t="shared" si="19"/>
        <v>765.1798184016485</v>
      </c>
      <c r="V39">
        <f t="shared" si="20"/>
        <v>479.8694716607192</v>
      </c>
    </row>
    <row r="40" spans="1:22" ht="15">
      <c r="A40">
        <v>250</v>
      </c>
      <c r="B40">
        <f t="shared" si="0"/>
        <v>4.363323129985823</v>
      </c>
      <c r="C40">
        <f t="shared" si="1"/>
        <v>-746.7523339147282</v>
      </c>
      <c r="D40">
        <f t="shared" si="2"/>
        <v>533.0240569830353</v>
      </c>
      <c r="E40">
        <f t="shared" si="3"/>
        <v>2.5216717463656115</v>
      </c>
      <c r="F40">
        <f t="shared" si="4"/>
        <v>917.4713584247455</v>
      </c>
      <c r="G40">
        <f t="shared" si="5"/>
        <v>1.198487034443074</v>
      </c>
      <c r="H40">
        <f t="shared" si="6"/>
        <v>1.3707798311386017</v>
      </c>
      <c r="I40">
        <f t="shared" si="7"/>
        <v>1.3231847119225375</v>
      </c>
      <c r="J40">
        <f t="shared" si="8"/>
        <v>-0.047595119216064186</v>
      </c>
      <c r="K40">
        <f t="shared" si="9"/>
        <v>-871.2476660852718</v>
      </c>
      <c r="L40">
        <f t="shared" si="10"/>
        <v>190.97594301696472</v>
      </c>
      <c r="M40">
        <f t="shared" si="11"/>
        <v>209.8631341511078</v>
      </c>
      <c r="N40">
        <f t="shared" si="12"/>
        <v>487.4594187513822</v>
      </c>
      <c r="O40">
        <f t="shared" si="13"/>
        <v>-2.873933447034394</v>
      </c>
      <c r="P40">
        <f t="shared" si="14"/>
        <v>1121.027659681645</v>
      </c>
      <c r="Q40">
        <f t="shared" si="15"/>
        <v>0.645826128962326</v>
      </c>
      <c r="R40">
        <f t="shared" si="16"/>
        <v>1.8742375983772734</v>
      </c>
      <c r="S40">
        <f t="shared" si="17"/>
        <v>2.763425731182866</v>
      </c>
      <c r="T40">
        <f t="shared" si="18"/>
        <v>0.8891881328055926</v>
      </c>
      <c r="U40">
        <f t="shared" si="19"/>
        <v>730.841814722218</v>
      </c>
      <c r="V40">
        <f t="shared" si="20"/>
        <v>543.4278156996016</v>
      </c>
    </row>
    <row r="41" spans="1:22" ht="15">
      <c r="A41">
        <v>260</v>
      </c>
      <c r="B41">
        <f t="shared" si="0"/>
        <v>4.537856055185257</v>
      </c>
      <c r="C41">
        <f t="shared" si="1"/>
        <v>-777.3960316646187</v>
      </c>
      <c r="D41">
        <f t="shared" si="2"/>
        <v>541.2350110482218</v>
      </c>
      <c r="E41">
        <f t="shared" si="3"/>
        <v>2.533411275534341</v>
      </c>
      <c r="F41">
        <f t="shared" si="4"/>
        <v>947.2486089893538</v>
      </c>
      <c r="G41">
        <f t="shared" si="5"/>
        <v>1.1481872591019326</v>
      </c>
      <c r="H41">
        <f t="shared" si="6"/>
        <v>1.4344868152441594</v>
      </c>
      <c r="I41">
        <f t="shared" si="7"/>
        <v>1.3852240164324086</v>
      </c>
      <c r="J41">
        <f t="shared" si="8"/>
        <v>-0.049262798811750885</v>
      </c>
      <c r="K41">
        <f t="shared" si="9"/>
        <v>-840.6039683353813</v>
      </c>
      <c r="L41">
        <f t="shared" si="10"/>
        <v>182.76498895177815</v>
      </c>
      <c r="M41">
        <f t="shared" si="11"/>
        <v>179.1421189712259</v>
      </c>
      <c r="N41">
        <f t="shared" si="12"/>
        <v>494.0751088201841</v>
      </c>
      <c r="O41">
        <f t="shared" si="13"/>
        <v>-2.8452970644584408</v>
      </c>
      <c r="P41">
        <f t="shared" si="14"/>
        <v>1066.206393391831</v>
      </c>
      <c r="Q41">
        <f t="shared" si="15"/>
        <v>0.7113883895557555</v>
      </c>
      <c r="R41">
        <f t="shared" si="16"/>
        <v>1.7465291109807348</v>
      </c>
      <c r="S41">
        <f t="shared" si="17"/>
        <v>2.72649985316539</v>
      </c>
      <c r="T41">
        <f t="shared" si="18"/>
        <v>0.9799707421846551</v>
      </c>
      <c r="U41">
        <f t="shared" si="19"/>
        <v>693.4488881322386</v>
      </c>
      <c r="V41">
        <f t="shared" si="20"/>
        <v>604.1746890930041</v>
      </c>
    </row>
    <row r="42" spans="1:22" ht="15">
      <c r="A42">
        <v>270</v>
      </c>
      <c r="B42">
        <f t="shared" si="0"/>
        <v>4.71238898038469</v>
      </c>
      <c r="C42">
        <f t="shared" si="1"/>
        <v>-809</v>
      </c>
      <c r="D42">
        <f t="shared" si="2"/>
        <v>544</v>
      </c>
      <c r="E42">
        <f t="shared" si="3"/>
        <v>2.549607140804687</v>
      </c>
      <c r="F42">
        <f t="shared" si="4"/>
        <v>974.8933274979371</v>
      </c>
      <c r="G42">
        <f t="shared" si="5"/>
        <v>1.10149403880472</v>
      </c>
      <c r="H42">
        <f t="shared" si="6"/>
        <v>1.4949314533086786</v>
      </c>
      <c r="I42">
        <f t="shared" si="7"/>
        <v>1.448113101999967</v>
      </c>
      <c r="J42">
        <f t="shared" si="8"/>
        <v>-0.0468183513087117</v>
      </c>
      <c r="K42">
        <f t="shared" si="9"/>
        <v>-809</v>
      </c>
      <c r="L42">
        <f t="shared" si="10"/>
        <v>180</v>
      </c>
      <c r="M42">
        <f t="shared" si="11"/>
        <v>147.65057261521656</v>
      </c>
      <c r="N42">
        <f t="shared" si="12"/>
        <v>499.1784436350241</v>
      </c>
      <c r="O42">
        <f t="shared" si="13"/>
        <v>-2.8195646698558843</v>
      </c>
      <c r="P42">
        <f t="shared" si="14"/>
        <v>1008.491545312254</v>
      </c>
      <c r="Q42">
        <f t="shared" si="15"/>
        <v>0.7755849068256928</v>
      </c>
      <c r="R42">
        <f t="shared" si="16"/>
        <v>1.6218435368370185</v>
      </c>
      <c r="S42">
        <f t="shared" si="17"/>
        <v>2.688035730498009</v>
      </c>
      <c r="T42">
        <f t="shared" si="18"/>
        <v>1.0661921936609904</v>
      </c>
      <c r="U42">
        <f t="shared" si="19"/>
        <v>654.8963933331295</v>
      </c>
      <c r="V42">
        <f t="shared" si="20"/>
        <v>660.9371963239488</v>
      </c>
    </row>
    <row r="43" spans="1:22" ht="15">
      <c r="A43">
        <v>280</v>
      </c>
      <c r="B43">
        <f t="shared" si="0"/>
        <v>4.886921905584122</v>
      </c>
      <c r="C43">
        <f t="shared" si="1"/>
        <v>-840.6039683353813</v>
      </c>
      <c r="D43">
        <f t="shared" si="2"/>
        <v>541.2350110482218</v>
      </c>
      <c r="E43">
        <f t="shared" si="3"/>
        <v>2.5695427492654095</v>
      </c>
      <c r="F43">
        <f t="shared" si="4"/>
        <v>999.775159106066</v>
      </c>
      <c r="G43">
        <f t="shared" si="5"/>
        <v>1.0593095044547627</v>
      </c>
      <c r="H43">
        <f t="shared" si="6"/>
        <v>1.5505704856531177</v>
      </c>
      <c r="I43">
        <f t="shared" si="7"/>
        <v>1.5102332448106468</v>
      </c>
      <c r="J43">
        <f t="shared" si="8"/>
        <v>-0.04033724084247092</v>
      </c>
      <c r="K43">
        <f t="shared" si="9"/>
        <v>-777.3960316646187</v>
      </c>
      <c r="L43">
        <f t="shared" si="10"/>
        <v>182.76498895177812</v>
      </c>
      <c r="M43">
        <f t="shared" si="11"/>
        <v>116.3170038199745</v>
      </c>
      <c r="N43">
        <f t="shared" si="12"/>
        <v>502.61451067278995</v>
      </c>
      <c r="O43">
        <f t="shared" si="13"/>
        <v>-2.7979076704929513</v>
      </c>
      <c r="P43">
        <f t="shared" si="14"/>
        <v>949.2242655664918</v>
      </c>
      <c r="Q43">
        <f t="shared" si="15"/>
        <v>0.8376112390123334</v>
      </c>
      <c r="R43">
        <f t="shared" si="16"/>
        <v>1.501800377691754</v>
      </c>
      <c r="S43">
        <f t="shared" si="17"/>
        <v>2.6476663976743016</v>
      </c>
      <c r="T43">
        <f t="shared" si="18"/>
        <v>1.1458660199825477</v>
      </c>
      <c r="U43">
        <f t="shared" si="19"/>
        <v>617.3338465840778</v>
      </c>
      <c r="V43">
        <f t="shared" si="20"/>
        <v>713.1510672127447</v>
      </c>
    </row>
    <row r="44" spans="1:22" ht="15">
      <c r="A44">
        <v>290</v>
      </c>
      <c r="B44">
        <f t="shared" si="0"/>
        <v>5.061454830783555</v>
      </c>
      <c r="C44">
        <f t="shared" si="1"/>
        <v>-871.2476660852716</v>
      </c>
      <c r="D44">
        <f t="shared" si="2"/>
        <v>533.0240569830354</v>
      </c>
      <c r="E44">
        <f t="shared" si="3"/>
        <v>2.5925462291518597</v>
      </c>
      <c r="F44">
        <f t="shared" si="4"/>
        <v>1021.3653317896036</v>
      </c>
      <c r="G44">
        <f t="shared" si="5"/>
        <v>1.0224676759917513</v>
      </c>
      <c r="H44">
        <f t="shared" si="6"/>
        <v>1.5999272370320594</v>
      </c>
      <c r="I44">
        <f t="shared" si="7"/>
        <v>1.5700785531601085</v>
      </c>
      <c r="J44">
        <f t="shared" si="8"/>
        <v>-0.029848683871950943</v>
      </c>
      <c r="K44">
        <f t="shared" si="9"/>
        <v>-746.7523339147284</v>
      </c>
      <c r="L44">
        <f t="shared" si="10"/>
        <v>190.97594301696464</v>
      </c>
      <c r="M44">
        <f t="shared" si="11"/>
        <v>86.02573708861276</v>
      </c>
      <c r="N44">
        <f t="shared" si="12"/>
        <v>504.4422170161922</v>
      </c>
      <c r="O44">
        <f t="shared" si="13"/>
        <v>-2.781586097531129</v>
      </c>
      <c r="P44">
        <f t="shared" si="14"/>
        <v>889.820442830465</v>
      </c>
      <c r="Q44">
        <f t="shared" si="15"/>
        <v>0.8967262473674777</v>
      </c>
      <c r="R44">
        <f t="shared" si="16"/>
        <v>1.3878829627596576</v>
      </c>
      <c r="S44">
        <f t="shared" si="17"/>
        <v>2.6048729622809796</v>
      </c>
      <c r="T44">
        <f t="shared" si="18"/>
        <v>1.216989999521322</v>
      </c>
      <c r="U44">
        <f t="shared" si="19"/>
        <v>583.0801252905874</v>
      </c>
      <c r="V44">
        <f t="shared" si="20"/>
        <v>760.7301769141677</v>
      </c>
    </row>
    <row r="45" spans="1:22" ht="15">
      <c r="A45">
        <v>300</v>
      </c>
      <c r="B45">
        <f t="shared" si="0"/>
        <v>5.235987755982989</v>
      </c>
      <c r="C45">
        <f t="shared" si="1"/>
        <v>-900</v>
      </c>
      <c r="D45">
        <f t="shared" si="2"/>
        <v>519.6166234887678</v>
      </c>
      <c r="E45">
        <f t="shared" si="3"/>
        <v>2.617992726977172</v>
      </c>
      <c r="F45">
        <f t="shared" si="4"/>
        <v>1039.2311751510672</v>
      </c>
      <c r="G45">
        <f t="shared" si="5"/>
        <v>0.9917381841617963</v>
      </c>
      <c r="H45">
        <f t="shared" si="6"/>
        <v>1.6416176377019323</v>
      </c>
      <c r="I45">
        <f t="shared" si="7"/>
        <v>1.6262545428153756</v>
      </c>
      <c r="J45">
        <f t="shared" si="8"/>
        <v>-0.015363094886556627</v>
      </c>
      <c r="K45">
        <f t="shared" si="9"/>
        <v>-718</v>
      </c>
      <c r="L45">
        <f t="shared" si="10"/>
        <v>204.38337651123217</v>
      </c>
      <c r="M45">
        <f t="shared" si="11"/>
        <v>57.58698180278027</v>
      </c>
      <c r="N45">
        <f t="shared" si="12"/>
        <v>504.9039662902287</v>
      </c>
      <c r="O45">
        <f t="shared" si="13"/>
        <v>-2.7719300742442647</v>
      </c>
      <c r="P45">
        <f t="shared" si="14"/>
        <v>831.7738822679287</v>
      </c>
      <c r="Q45">
        <f t="shared" si="15"/>
        <v>0.9521840138901554</v>
      </c>
      <c r="R45">
        <f t="shared" si="16"/>
        <v>1.281561159500092</v>
      </c>
      <c r="S45">
        <f t="shared" si="17"/>
        <v>2.5590712190451663</v>
      </c>
      <c r="T45">
        <f t="shared" si="18"/>
        <v>1.2775100595450744</v>
      </c>
      <c r="U45">
        <f t="shared" si="19"/>
        <v>554.5235240808101</v>
      </c>
      <c r="V45">
        <f t="shared" si="20"/>
        <v>803.933346908469</v>
      </c>
    </row>
    <row r="46" spans="1:22" ht="15">
      <c r="A46">
        <v>310</v>
      </c>
      <c r="B46">
        <f t="shared" si="0"/>
        <v>5.410520681182422</v>
      </c>
      <c r="C46">
        <f t="shared" si="1"/>
        <v>-925.9873449629501</v>
      </c>
      <c r="D46">
        <f t="shared" si="2"/>
        <v>501.420088647654</v>
      </c>
      <c r="E46">
        <f t="shared" si="3"/>
        <v>2.645300487353333</v>
      </c>
      <c r="F46">
        <f t="shared" si="4"/>
        <v>1053.0311810820015</v>
      </c>
      <c r="G46">
        <f t="shared" si="5"/>
        <v>0.9678097052686264</v>
      </c>
      <c r="H46">
        <f t="shared" si="6"/>
        <v>1.6743980269185017</v>
      </c>
      <c r="I46">
        <f t="shared" si="7"/>
        <v>1.6774907820847065</v>
      </c>
      <c r="J46">
        <f t="shared" si="8"/>
        <v>0.0030927551662047748</v>
      </c>
      <c r="K46">
        <f t="shared" si="9"/>
        <v>-692.0126550370499</v>
      </c>
      <c r="L46">
        <f t="shared" si="10"/>
        <v>222.579911352346</v>
      </c>
      <c r="M46">
        <f t="shared" si="11"/>
        <v>31.708074776036952</v>
      </c>
      <c r="N46">
        <f t="shared" si="12"/>
        <v>504.38201554845193</v>
      </c>
      <c r="O46">
        <f t="shared" si="13"/>
        <v>-2.7702751686370544</v>
      </c>
      <c r="P46">
        <f t="shared" si="14"/>
        <v>776.6492906650594</v>
      </c>
      <c r="Q46">
        <f t="shared" si="15"/>
        <v>1.003191753515465</v>
      </c>
      <c r="R46">
        <f t="shared" si="16"/>
        <v>1.1843577895988533</v>
      </c>
      <c r="S46">
        <f t="shared" si="17"/>
        <v>2.5097183850270666</v>
      </c>
      <c r="T46">
        <f t="shared" si="18"/>
        <v>1.3253605954282133</v>
      </c>
      <c r="U46">
        <f t="shared" si="19"/>
        <v>533.9871863281243</v>
      </c>
      <c r="V46">
        <f t="shared" si="20"/>
        <v>843.2006597841305</v>
      </c>
    </row>
    <row r="47" spans="1:22" ht="15">
      <c r="A47">
        <v>320</v>
      </c>
      <c r="B47">
        <f t="shared" si="0"/>
        <v>5.585053606381854</v>
      </c>
      <c r="C47">
        <f t="shared" si="1"/>
        <v>-948.420088647654</v>
      </c>
      <c r="D47">
        <f t="shared" si="2"/>
        <v>478.9873449629502</v>
      </c>
      <c r="E47">
        <f t="shared" si="3"/>
        <v>2.6739234775013863</v>
      </c>
      <c r="F47">
        <f t="shared" si="4"/>
        <v>1062.5109605011517</v>
      </c>
      <c r="G47">
        <f t="shared" si="5"/>
        <v>0.9512577519303143</v>
      </c>
      <c r="H47">
        <f t="shared" si="6"/>
        <v>1.6972305514235018</v>
      </c>
      <c r="I47">
        <f t="shared" si="7"/>
        <v>1.722665725571072</v>
      </c>
      <c r="J47">
        <f t="shared" si="8"/>
        <v>0.02543517414757024</v>
      </c>
      <c r="K47">
        <f t="shared" si="9"/>
        <v>-669.579911352346</v>
      </c>
      <c r="L47">
        <f t="shared" si="10"/>
        <v>245.0126550370498</v>
      </c>
      <c r="M47">
        <f t="shared" si="11"/>
        <v>8.970136963564912</v>
      </c>
      <c r="N47">
        <f t="shared" si="12"/>
        <v>503.3439847989307</v>
      </c>
      <c r="O47">
        <f t="shared" si="13"/>
        <v>-2.77782468132452</v>
      </c>
      <c r="P47">
        <f t="shared" si="14"/>
        <v>726.0614602126094</v>
      </c>
      <c r="Q47">
        <f t="shared" si="15"/>
        <v>1.0488868305118115</v>
      </c>
      <c r="R47">
        <f t="shared" si="16"/>
        <v>1.0978728949153231</v>
      </c>
      <c r="S47">
        <f t="shared" si="17"/>
        <v>2.4564737953432543</v>
      </c>
      <c r="T47">
        <f t="shared" si="18"/>
        <v>1.3586009004279311</v>
      </c>
      <c r="U47">
        <f t="shared" si="19"/>
        <v>523.5329771429435</v>
      </c>
      <c r="V47">
        <f t="shared" si="20"/>
        <v>878.9492453072468</v>
      </c>
    </row>
    <row r="48" spans="1:22" ht="15">
      <c r="A48">
        <v>330</v>
      </c>
      <c r="B48">
        <f t="shared" si="0"/>
        <v>5.759586531581287</v>
      </c>
      <c r="C48">
        <f t="shared" si="1"/>
        <v>-966.6166234887678</v>
      </c>
      <c r="D48">
        <f t="shared" si="2"/>
        <v>453.0000000000001</v>
      </c>
      <c r="E48">
        <f t="shared" si="3"/>
        <v>2.703342222377371</v>
      </c>
      <c r="F48">
        <f t="shared" si="4"/>
        <v>1067.5002092762447</v>
      </c>
      <c r="G48">
        <f t="shared" si="5"/>
        <v>0.942504785531685</v>
      </c>
      <c r="H48">
        <f t="shared" si="6"/>
        <v>1.7093557420571734</v>
      </c>
      <c r="I48">
        <f t="shared" si="7"/>
        <v>1.7608374368456858</v>
      </c>
      <c r="J48">
        <f t="shared" si="8"/>
        <v>0.05148169478851239</v>
      </c>
      <c r="K48">
        <f t="shared" si="9"/>
        <v>-651.3833765112322</v>
      </c>
      <c r="L48">
        <f t="shared" si="10"/>
        <v>270.9999999999999</v>
      </c>
      <c r="M48">
        <f t="shared" si="11"/>
        <v>-10.185470440891137</v>
      </c>
      <c r="N48">
        <f t="shared" si="12"/>
        <v>502.2822430446224</v>
      </c>
      <c r="O48">
        <f t="shared" si="13"/>
        <v>-2.7954145443607317</v>
      </c>
      <c r="P48">
        <f t="shared" si="14"/>
        <v>681.6349688042287</v>
      </c>
      <c r="Q48">
        <f t="shared" si="15"/>
        <v>1.088334423942727</v>
      </c>
      <c r="R48">
        <f t="shared" si="16"/>
        <v>1.0237671263645798</v>
      </c>
      <c r="S48">
        <f t="shared" si="17"/>
        <v>2.3994363388761277</v>
      </c>
      <c r="T48">
        <f t="shared" si="18"/>
        <v>1.375669212511548</v>
      </c>
      <c r="U48">
        <f t="shared" si="19"/>
        <v>524.6754308877555</v>
      </c>
      <c r="V48">
        <f t="shared" si="20"/>
        <v>911.3473623739692</v>
      </c>
    </row>
    <row r="49" spans="1:22" ht="15">
      <c r="A49">
        <v>340</v>
      </c>
      <c r="B49">
        <f t="shared" si="0"/>
        <v>5.934119456780721</v>
      </c>
      <c r="C49">
        <f t="shared" si="1"/>
        <v>-980.0240569830353</v>
      </c>
      <c r="D49">
        <f t="shared" si="2"/>
        <v>424.2476660852717</v>
      </c>
      <c r="E49">
        <f t="shared" si="3"/>
        <v>2.7330537895623883</v>
      </c>
      <c r="F49">
        <f t="shared" si="4"/>
        <v>1067.910686548406</v>
      </c>
      <c r="G49">
        <f t="shared" si="5"/>
        <v>0.9417833114703908</v>
      </c>
      <c r="H49">
        <f t="shared" si="6"/>
        <v>1.7103567300568558</v>
      </c>
      <c r="I49">
        <f t="shared" si="7"/>
        <v>1.7912704780919975</v>
      </c>
      <c r="J49">
        <f t="shared" si="8"/>
        <v>0.08091374803514162</v>
      </c>
      <c r="K49">
        <f t="shared" si="9"/>
        <v>-637.9759430169647</v>
      </c>
      <c r="L49">
        <f t="shared" si="10"/>
        <v>299.7523339147283</v>
      </c>
      <c r="M49">
        <f t="shared" si="11"/>
        <v>-25.457394445853808</v>
      </c>
      <c r="N49">
        <f t="shared" si="12"/>
        <v>501.65423410521913</v>
      </c>
      <c r="O49">
        <f t="shared" si="13"/>
        <v>-2.823182606413713</v>
      </c>
      <c r="P49">
        <f t="shared" si="14"/>
        <v>644.9367020446203</v>
      </c>
      <c r="Q49">
        <f t="shared" si="15"/>
        <v>1.1205548530650589</v>
      </c>
      <c r="R49">
        <f t="shared" si="16"/>
        <v>0.9636972386574973</v>
      </c>
      <c r="S49">
        <f t="shared" si="17"/>
        <v>2.3394478477008143</v>
      </c>
      <c r="T49">
        <f t="shared" si="18"/>
        <v>1.375750609043317</v>
      </c>
      <c r="U49">
        <f t="shared" si="19"/>
        <v>538.0012755672333</v>
      </c>
      <c r="V49">
        <f t="shared" si="20"/>
        <v>940.1295702820685</v>
      </c>
    </row>
    <row r="50" spans="1:22" ht="15">
      <c r="A50">
        <v>350</v>
      </c>
      <c r="B50">
        <f t="shared" si="0"/>
        <v>6.108652381980153</v>
      </c>
      <c r="C50">
        <f t="shared" si="1"/>
        <v>-988.2350110482218</v>
      </c>
      <c r="D50">
        <f t="shared" si="2"/>
        <v>393.60396833538147</v>
      </c>
      <c r="E50">
        <f t="shared" si="3"/>
        <v>2.7625614177698576</v>
      </c>
      <c r="F50">
        <f t="shared" si="4"/>
        <v>1063.7351742566564</v>
      </c>
      <c r="G50">
        <f t="shared" si="5"/>
        <v>0.9491127930845574</v>
      </c>
      <c r="H50">
        <f t="shared" si="6"/>
        <v>1.7001986576724004</v>
      </c>
      <c r="I50">
        <f t="shared" si="7"/>
        <v>1.8134486246853</v>
      </c>
      <c r="J50">
        <f t="shared" si="8"/>
        <v>0.11324996701289969</v>
      </c>
      <c r="K50">
        <f t="shared" si="9"/>
        <v>-629.7649889517782</v>
      </c>
      <c r="L50">
        <f t="shared" si="10"/>
        <v>330.39603166461853</v>
      </c>
      <c r="M50">
        <f t="shared" si="11"/>
        <v>-36.66996684880331</v>
      </c>
      <c r="N50">
        <f t="shared" si="12"/>
        <v>501.83176817331037</v>
      </c>
      <c r="O50">
        <f t="shared" si="13"/>
        <v>-2.860209235663959</v>
      </c>
      <c r="P50">
        <f t="shared" si="14"/>
        <v>617.3750213570402</v>
      </c>
      <c r="Q50">
        <f t="shared" si="15"/>
        <v>1.1445930973898626</v>
      </c>
      <c r="R50">
        <f t="shared" si="16"/>
        <v>0.9191961440193498</v>
      </c>
      <c r="S50">
        <f t="shared" si="17"/>
        <v>2.2783829741257646</v>
      </c>
      <c r="T50">
        <f t="shared" si="18"/>
        <v>1.359186830106415</v>
      </c>
      <c r="U50">
        <f t="shared" si="19"/>
        <v>562.7642848351893</v>
      </c>
      <c r="V50">
        <f t="shared" si="20"/>
        <v>964.5575141039176</v>
      </c>
    </row>
    <row r="51" spans="1:22" ht="15">
      <c r="A51">
        <v>360</v>
      </c>
      <c r="B51">
        <f t="shared" si="0"/>
        <v>6.283185307179586</v>
      </c>
      <c r="C51">
        <f t="shared" si="1"/>
        <v>-991</v>
      </c>
      <c r="D51">
        <f t="shared" si="2"/>
        <v>362.00000000000006</v>
      </c>
      <c r="E51">
        <f t="shared" si="3"/>
        <v>2.7913640431346987</v>
      </c>
      <c r="F51">
        <f t="shared" si="4"/>
        <v>1055.0473923004597</v>
      </c>
      <c r="G51">
        <f t="shared" si="5"/>
        <v>0.964297629388726</v>
      </c>
      <c r="H51">
        <f t="shared" si="6"/>
        <v>1.679232110100354</v>
      </c>
      <c r="I51">
        <f t="shared" si="7"/>
        <v>1.8270664137459727</v>
      </c>
      <c r="J51">
        <f t="shared" si="8"/>
        <v>0.14783430364561867</v>
      </c>
      <c r="K51">
        <f t="shared" si="9"/>
        <v>-627</v>
      </c>
      <c r="L51">
        <f t="shared" si="10"/>
        <v>361.99999999999994</v>
      </c>
      <c r="M51">
        <f t="shared" si="11"/>
        <v>-43.74621185711857</v>
      </c>
      <c r="N51">
        <f t="shared" si="12"/>
        <v>503.06576781402765</v>
      </c>
      <c r="O51">
        <f t="shared" si="13"/>
        <v>-2.9042897070381297</v>
      </c>
      <c r="P51">
        <f t="shared" si="14"/>
        <v>600.0704393918953</v>
      </c>
      <c r="Q51">
        <f t="shared" si="15"/>
        <v>1.1596343509148648</v>
      </c>
      <c r="R51">
        <f t="shared" si="16"/>
        <v>0.8915049254606765</v>
      </c>
      <c r="S51">
        <f t="shared" si="17"/>
        <v>2.2192612492265917</v>
      </c>
      <c r="T51">
        <f t="shared" si="18"/>
        <v>1.3277563237659153</v>
      </c>
      <c r="U51">
        <f t="shared" si="19"/>
        <v>596.6445545571353</v>
      </c>
      <c r="V51">
        <f t="shared" si="20"/>
        <v>983.6169459313597</v>
      </c>
    </row>
  </sheetData>
  <mergeCells count="1">
    <mergeCell ref="E2:I3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AutoCAD.Drawing.15" shapeId="22173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Eres Söylemez</dc:creator>
  <cp:keywords/>
  <dc:description/>
  <cp:lastModifiedBy>Prof. Dr. Eres Soylemez</cp:lastModifiedBy>
  <dcterms:created xsi:type="dcterms:W3CDTF">2000-04-03T11:45:53Z</dcterms:created>
  <dcterms:modified xsi:type="dcterms:W3CDTF">2001-03-23T09:22:31Z</dcterms:modified>
  <cp:category/>
  <cp:version/>
  <cp:contentType/>
  <cp:contentStatus/>
</cp:coreProperties>
</file>